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600" windowHeight="7950" activeTab="0"/>
  </bookViews>
  <sheets>
    <sheet name="Sheet1" sheetId="1" r:id="rId1"/>
  </sheets>
  <definedNames>
    <definedName name="_xlnm.Print_Area" localSheetId="0">'Sheet1'!$A$1:$BJ$30</definedName>
  </definedNames>
  <calcPr fullCalcOnLoad="1"/>
</workbook>
</file>

<file path=xl/sharedStrings.xml><?xml version="1.0" encoding="utf-8"?>
<sst xmlns="http://schemas.openxmlformats.org/spreadsheetml/2006/main" count="147" uniqueCount="115">
  <si>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</si>
  <si>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</si>
  <si>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</si>
  <si>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</si>
  <si>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</si>
  <si>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</si>
  <si>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</si>
  <si>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</si>
  <si>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</si>
  <si>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</si>
  <si>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TRANSPORT  ALLOWANCE</t>
  </si>
  <si>
    <t>HOUSE RENT ALLOWANCE/ D.HRA</t>
  </si>
  <si>
    <t>LS  &amp; PC (PROJECT KVs)</t>
  </si>
  <si>
    <t>NATIONAL PENSION SCHEME(MGT SHARE)</t>
  </si>
  <si>
    <t>CPF (MGT SHARE)</t>
  </si>
  <si>
    <t>CASH HANDLING &amp; TREASURY ALLOWANCE</t>
  </si>
  <si>
    <t>II SHIFT ALLOWANCE</t>
  </si>
  <si>
    <t>DRESS ALLOWANCE</t>
  </si>
  <si>
    <t>HIGH ALTITUDE ALLOWANCE</t>
  </si>
  <si>
    <t>TOUGH LOCATION ALLOWANCE- III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</si>
  <si>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</si>
  <si>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</si>
  <si>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</si>
  <si>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</si>
  <si>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</si>
  <si>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OTHER ALLOWANCE</t>
  </si>
  <si>
    <t>GROSS  SALARY</t>
  </si>
  <si>
    <t>INCOME TAX</t>
  </si>
  <si>
    <t>PROFESSIONAL TAX</t>
  </si>
  <si>
    <t>LICENCE FEE ( ODR) TO BE REMITTED TO  OUTSIDE  AGENCY</t>
  </si>
  <si>
    <t>ELEC. /WATER CHARGES (ODR) TO BE REMITTED TO  OUTSIDE  AGENCY</t>
  </si>
  <si>
    <t>NATIONAL  PENSION SCHEME(OWN SHARE)</t>
  </si>
  <si>
    <t xml:space="preserve"> COOP. SOCIETY</t>
  </si>
  <si>
    <t xml:space="preserve">CONV. ADV. / INTEREST RECOVERY </t>
  </si>
  <si>
    <t xml:space="preserve"> INSTALLMENT  NO.</t>
  </si>
  <si>
    <t>HOUSE BUILDING ADVANCE/INTEREST</t>
  </si>
  <si>
    <t>OTHER  REMITTANCES</t>
  </si>
  <si>
    <t>G.P.F.  RECOVERY</t>
  </si>
  <si>
    <t>G.P.F. ADVANCE RECOVERY</t>
  </si>
  <si>
    <t>NO  OF INSTALMENTS</t>
  </si>
  <si>
    <t>CPF-RECOVERY(OWN SHARE)</t>
  </si>
  <si>
    <t>CPF-RECOVERY(MGT SHARE)</t>
  </si>
  <si>
    <t>CPF ADV. RECOVERY</t>
  </si>
  <si>
    <t xml:space="preserve">CONV. ADV./INTEREST  RECOVERY </t>
  </si>
  <si>
    <t>KVS EMPLOYEES WELFARE SCHEME</t>
  </si>
  <si>
    <t>HPL RECOVERY</t>
  </si>
  <si>
    <t>LICENCE FEES ( KVS BUILDING)</t>
  </si>
  <si>
    <t>ELEC. /WATER CHARGES</t>
  </si>
  <si>
    <t>REC. OF OVERPAYMENT (Pay &amp; Allowance)</t>
  </si>
  <si>
    <t>CGHS RECOVERY</t>
  </si>
  <si>
    <t>TOTAL DEDUCTIONS</t>
  </si>
  <si>
    <t>NET  SALARY</t>
  </si>
  <si>
    <t>REMARKS</t>
  </si>
  <si>
    <t>Mr.Raju Dixit</t>
  </si>
  <si>
    <t>Mr.INDRA MOHAN PANDEY</t>
  </si>
  <si>
    <t>Mr. Dilbahal Minj</t>
  </si>
  <si>
    <t>Mr. Sunil kumar Gupta</t>
  </si>
  <si>
    <t>Ms. BARKHA KUKREJA</t>
  </si>
  <si>
    <t>Ms. AARTI</t>
  </si>
  <si>
    <t>Mr. Mani Ram Rajwade</t>
  </si>
  <si>
    <t>Mr. Mahesh kumar Pradhan</t>
  </si>
  <si>
    <t>Mr. Naresh Chand Rai</t>
  </si>
  <si>
    <t>PGT(CS)</t>
  </si>
  <si>
    <t>PGT(PHY)</t>
  </si>
  <si>
    <t>TGT (Eng)</t>
  </si>
  <si>
    <t>TGT(AE)</t>
  </si>
  <si>
    <t>TGT(Hindi)</t>
  </si>
  <si>
    <t>PRT</t>
  </si>
  <si>
    <t>Sub Staff</t>
  </si>
  <si>
    <t>0</t>
  </si>
  <si>
    <t>PRINCIPAL</t>
  </si>
  <si>
    <t>TGT(WE)</t>
  </si>
  <si>
    <t>GROSS</t>
  </si>
  <si>
    <t>IT</t>
  </si>
  <si>
    <t>NPS (OWN)</t>
  </si>
  <si>
    <t>NPS (MGT)</t>
  </si>
  <si>
    <t>GPF</t>
  </si>
  <si>
    <t>EWS</t>
  </si>
  <si>
    <t>OTHR RECV.</t>
  </si>
  <si>
    <t>NET PAY</t>
  </si>
  <si>
    <t>CPF MGT</t>
  </si>
  <si>
    <t>LC FEE</t>
  </si>
  <si>
    <t>CPF OWN</t>
  </si>
  <si>
    <t>GPF ADV. REC.</t>
  </si>
  <si>
    <t>Ms.Prerana Pradhan</t>
  </si>
  <si>
    <t>PRT-MUSIC</t>
  </si>
  <si>
    <t>OTHER DEDUCTIONS IF ANY</t>
  </si>
  <si>
    <t>PGT(HINDI)</t>
  </si>
  <si>
    <t>PGT(ENG)</t>
  </si>
  <si>
    <t>Ms. BHARTI SAO</t>
  </si>
  <si>
    <t>PGT(CHEM)</t>
  </si>
  <si>
    <t>Mr. Saroj Kumar</t>
  </si>
  <si>
    <t>TGT-MATHS</t>
  </si>
  <si>
    <t>TGT-SCIENCE</t>
  </si>
  <si>
    <t>TGT-SST</t>
  </si>
  <si>
    <t>TGT-SANSKRIT</t>
  </si>
  <si>
    <t>Mr.Rohit Mishra</t>
  </si>
  <si>
    <t>Mr.Shambhoo Singh</t>
  </si>
  <si>
    <t>DEARNESS ALLOW. @17%</t>
  </si>
  <si>
    <t>DA ON TRANSPORT  ALL0W.@17%</t>
  </si>
  <si>
    <t>Mr. Arvind singh Dhakar</t>
  </si>
  <si>
    <t>JSA</t>
  </si>
  <si>
    <t>Mr.Esmile tigga</t>
  </si>
  <si>
    <t>Properly leave appl. not_submitted  / due leave calculation - mentioned in Remarks .</t>
  </si>
  <si>
    <r>
      <rPr>
        <b/>
        <sz val="8"/>
        <color indexed="8"/>
        <rFont val="Arial"/>
        <family val="2"/>
      </rPr>
      <t>membership contribution</t>
    </r>
    <r>
      <rPr>
        <b/>
        <sz val="10"/>
        <color indexed="8"/>
        <rFont val="Arial"/>
        <family val="2"/>
      </rPr>
      <t>-COVID-19</t>
    </r>
  </si>
  <si>
    <r>
      <t xml:space="preserve">PAYMENT OF SALARY FOR THE MONTH OF APRIL </t>
    </r>
    <r>
      <rPr>
        <b/>
        <u val="single"/>
        <sz val="18"/>
        <color indexed="8"/>
        <rFont val="Calibri"/>
        <family val="2"/>
      </rPr>
      <t>-2021</t>
    </r>
    <r>
      <rPr>
        <sz val="10"/>
        <color indexed="8"/>
        <rFont val="Calibri"/>
        <family val="2"/>
      </rPr>
      <t xml:space="preserve"> PAID IN MAY - 2021 (ATTENDANCE Taken UP TO 20-APRIL)</t>
    </r>
  </si>
  <si>
    <t>Mr. VIJAYENDRA PRATAP SINGH</t>
  </si>
  <si>
    <t>Mr. Sandeep Kumar Patel</t>
  </si>
  <si>
    <t>Mr. Sailesh Benjamin</t>
  </si>
  <si>
    <t>Mr. Narad Jangde</t>
  </si>
  <si>
    <t>Mrs. Reshma Toppo</t>
  </si>
  <si>
    <t>Ms. Lata Kumari Gupta</t>
  </si>
  <si>
    <t>Prepared by : ARVIND SINGH DHAKAR</t>
  </si>
  <si>
    <t>Checked by: INDRA MOHAN PANDEY</t>
  </si>
  <si>
    <t>(Y. K. Solanki)</t>
  </si>
</sst>
</file>

<file path=xl/styles.xml><?xml version="1.0" encoding="utf-8"?>
<styleSheet xmlns="http://schemas.openxmlformats.org/spreadsheetml/2006/main">
  <numFmts count="3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5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36"/>
      <name val="Arial"/>
      <family val="2"/>
    </font>
    <font>
      <sz val="8"/>
      <color indexed="36"/>
      <name val="Calibri"/>
      <family val="2"/>
    </font>
    <font>
      <b/>
      <sz val="6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sz val="6"/>
      <color indexed="8"/>
      <name val="Arial"/>
      <family val="2"/>
    </font>
    <font>
      <sz val="6"/>
      <color indexed="10"/>
      <name val="Arial"/>
      <family val="2"/>
    </font>
    <font>
      <b/>
      <sz val="6"/>
      <color indexed="10"/>
      <name val="Arial"/>
      <family val="2"/>
    </font>
    <font>
      <sz val="6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5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b/>
      <sz val="8"/>
      <color rgb="FF7030A0"/>
      <name val="Arial"/>
      <family val="2"/>
    </font>
    <font>
      <sz val="8"/>
      <color rgb="FF7030A0"/>
      <name val="Calibri"/>
      <family val="2"/>
    </font>
    <font>
      <sz val="12"/>
      <color theme="1"/>
      <name val="Calibri"/>
      <family val="2"/>
    </font>
    <font>
      <b/>
      <sz val="8"/>
      <color theme="1"/>
      <name val="Calibri"/>
      <family val="2"/>
    </font>
    <font>
      <sz val="6"/>
      <color theme="1"/>
      <name val="Arial"/>
      <family val="2"/>
    </font>
    <font>
      <sz val="6"/>
      <color rgb="FFFF0000"/>
      <name val="Arial"/>
      <family val="2"/>
    </font>
    <font>
      <b/>
      <sz val="6"/>
      <color rgb="FFFF0000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7" fillId="0" borderId="0" xfId="0" applyFont="1" applyFill="1" applyAlignment="1">
      <alignment/>
    </xf>
    <xf numFmtId="0" fontId="64" fillId="0" borderId="0" xfId="0" applyFont="1" applyFill="1" applyAlignment="1">
      <alignment horizontal="center"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 vertical="center"/>
    </xf>
    <xf numFmtId="0" fontId="66" fillId="0" borderId="0" xfId="0" applyFont="1" applyFill="1" applyBorder="1" applyAlignment="1">
      <alignment/>
    </xf>
    <xf numFmtId="0" fontId="30" fillId="33" borderId="10" xfId="0" applyFont="1" applyFill="1" applyBorder="1" applyAlignment="1">
      <alignment vertical="center" wrapText="1"/>
    </xf>
    <xf numFmtId="0" fontId="66" fillId="33" borderId="0" xfId="0" applyFont="1" applyFill="1" applyAlignment="1">
      <alignment vertical="center"/>
    </xf>
    <xf numFmtId="0" fontId="0" fillId="33" borderId="0" xfId="0" applyFill="1" applyAlignment="1">
      <alignment/>
    </xf>
    <xf numFmtId="1" fontId="31" fillId="0" borderId="10" xfId="0" applyNumberFormat="1" applyFont="1" applyFill="1" applyBorder="1" applyAlignment="1">
      <alignment horizontal="center" vertical="center" wrapText="1"/>
    </xf>
    <xf numFmtId="1" fontId="31" fillId="33" borderId="10" xfId="0" applyNumberFormat="1" applyFont="1" applyFill="1" applyBorder="1" applyAlignment="1">
      <alignment vertical="center" wrapText="1"/>
    </xf>
    <xf numFmtId="0" fontId="66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66" fillId="33" borderId="10" xfId="0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1" fontId="68" fillId="0" borderId="10" xfId="0" applyNumberFormat="1" applyFont="1" applyFill="1" applyBorder="1" applyAlignment="1">
      <alignment vertical="center" wrapText="1"/>
    </xf>
    <xf numFmtId="0" fontId="69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67" fillId="33" borderId="10" xfId="0" applyFont="1" applyFill="1" applyBorder="1" applyAlignment="1">
      <alignment vertical="center"/>
    </xf>
    <xf numFmtId="1" fontId="31" fillId="33" borderId="10" xfId="0" applyNumberFormat="1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vertical="center" wrapText="1"/>
    </xf>
    <xf numFmtId="1" fontId="4" fillId="33" borderId="1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vertical="center" wrapText="1"/>
    </xf>
    <xf numFmtId="1" fontId="68" fillId="33" borderId="10" xfId="0" applyNumberFormat="1" applyFont="1" applyFill="1" applyBorder="1" applyAlignment="1">
      <alignment vertical="center" wrapText="1"/>
    </xf>
    <xf numFmtId="0" fontId="69" fillId="33" borderId="10" xfId="0" applyFont="1" applyFill="1" applyBorder="1" applyAlignment="1">
      <alignment vertical="center" wrapText="1"/>
    </xf>
    <xf numFmtId="1" fontId="4" fillId="34" borderId="10" xfId="0" applyNumberFormat="1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67" fillId="33" borderId="10" xfId="0" applyFont="1" applyFill="1" applyBorder="1" applyAlignment="1">
      <alignment vertical="center" wrapText="1"/>
    </xf>
    <xf numFmtId="0" fontId="30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30" fillId="33" borderId="10" xfId="0" applyFont="1" applyFill="1" applyBorder="1" applyAlignment="1">
      <alignment vertical="center"/>
    </xf>
    <xf numFmtId="1" fontId="4" fillId="22" borderId="10" xfId="0" applyNumberFormat="1" applyFont="1" applyFill="1" applyBorder="1" applyAlignment="1">
      <alignment vertical="center" wrapText="1"/>
    </xf>
    <xf numFmtId="0" fontId="4" fillId="22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vertical="center"/>
    </xf>
    <xf numFmtId="0" fontId="31" fillId="4" borderId="10" xfId="0" applyFont="1" applyFill="1" applyBorder="1" applyAlignment="1">
      <alignment vertical="center" wrapText="1"/>
    </xf>
    <xf numFmtId="0" fontId="31" fillId="33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vertical="center" wrapText="1"/>
    </xf>
    <xf numFmtId="0" fontId="31" fillId="0" borderId="0" xfId="0" applyFont="1" applyFill="1" applyAlignment="1">
      <alignment vertical="center"/>
    </xf>
    <xf numFmtId="0" fontId="34" fillId="0" borderId="10" xfId="0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65" fillId="0" borderId="10" xfId="0" applyFont="1" applyFill="1" applyBorder="1" applyAlignment="1">
      <alignment vertical="center" wrapText="1"/>
    </xf>
    <xf numFmtId="0" fontId="65" fillId="33" borderId="10" xfId="0" applyFont="1" applyFill="1" applyBorder="1" applyAlignment="1">
      <alignment vertical="center" wrapText="1"/>
    </xf>
    <xf numFmtId="16" fontId="65" fillId="0" borderId="10" xfId="0" applyNumberFormat="1" applyFont="1" applyFill="1" applyBorder="1" applyAlignment="1">
      <alignment vertical="center" wrapText="1"/>
    </xf>
    <xf numFmtId="15" fontId="65" fillId="0" borderId="10" xfId="0" applyNumberFormat="1" applyFont="1" applyFill="1" applyBorder="1" applyAlignment="1">
      <alignment vertical="center" wrapText="1"/>
    </xf>
    <xf numFmtId="16" fontId="65" fillId="33" borderId="10" xfId="0" applyNumberFormat="1" applyFont="1" applyFill="1" applyBorder="1" applyAlignment="1">
      <alignment vertical="center" wrapText="1"/>
    </xf>
    <xf numFmtId="0" fontId="70" fillId="0" borderId="10" xfId="0" applyFont="1" applyBorder="1" applyAlignment="1">
      <alignment/>
    </xf>
    <xf numFmtId="0" fontId="66" fillId="35" borderId="10" xfId="0" applyFont="1" applyFill="1" applyBorder="1" applyAlignment="1">
      <alignment vertical="center"/>
    </xf>
    <xf numFmtId="0" fontId="66" fillId="33" borderId="10" xfId="0" applyFont="1" applyFill="1" applyBorder="1" applyAlignment="1">
      <alignment horizontal="center" vertical="top" wrapText="1"/>
    </xf>
    <xf numFmtId="0" fontId="71" fillId="4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 textRotation="90" wrapText="1"/>
    </xf>
    <xf numFmtId="0" fontId="73" fillId="0" borderId="10" xfId="0" applyFont="1" applyFill="1" applyBorder="1" applyAlignment="1">
      <alignment horizontal="center" vertical="center" textRotation="90" wrapText="1"/>
    </xf>
    <xf numFmtId="0" fontId="74" fillId="0" borderId="10" xfId="0" applyFont="1" applyFill="1" applyBorder="1" applyAlignment="1">
      <alignment horizontal="center" vertical="center" textRotation="90" wrapText="1"/>
    </xf>
    <xf numFmtId="0" fontId="6" fillId="35" borderId="10" xfId="0" applyFont="1" applyFill="1" applyBorder="1" applyAlignment="1">
      <alignment horizontal="center" vertical="center" textRotation="90" wrapText="1"/>
    </xf>
    <xf numFmtId="0" fontId="75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6" fillId="36" borderId="10" xfId="0" applyFont="1" applyFill="1" applyBorder="1" applyAlignment="1">
      <alignment horizontal="center" vertical="center" textRotation="90" wrapText="1"/>
    </xf>
    <xf numFmtId="0" fontId="40" fillId="0" borderId="0" xfId="0" applyFont="1" applyFill="1" applyAlignment="1">
      <alignment horizontal="center" vertical="center" wrapText="1"/>
    </xf>
    <xf numFmtId="0" fontId="7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7" fillId="0" borderId="11" xfId="0" applyFont="1" applyFill="1" applyBorder="1" applyAlignment="1">
      <alignment/>
    </xf>
    <xf numFmtId="0" fontId="43" fillId="0" borderId="0" xfId="0" applyFont="1" applyFill="1" applyAlignment="1">
      <alignment/>
    </xf>
    <xf numFmtId="0" fontId="71" fillId="0" borderId="0" xfId="0" applyFont="1" applyFill="1" applyAlignment="1">
      <alignment horizontal="center"/>
    </xf>
    <xf numFmtId="0" fontId="77" fillId="0" borderId="0" xfId="0" applyFont="1" applyFill="1" applyAlignment="1">
      <alignment horizontal="center"/>
    </xf>
    <xf numFmtId="0" fontId="71" fillId="0" borderId="0" xfId="0" applyFont="1" applyFill="1" applyAlignment="1">
      <alignment/>
    </xf>
    <xf numFmtId="0" fontId="77" fillId="0" borderId="12" xfId="0" applyFont="1" applyFill="1" applyBorder="1" applyAlignment="1">
      <alignment/>
    </xf>
    <xf numFmtId="0" fontId="77" fillId="0" borderId="13" xfId="0" applyFont="1" applyFill="1" applyBorder="1" applyAlignment="1">
      <alignment/>
    </xf>
    <xf numFmtId="1" fontId="31" fillId="0" borderId="0" xfId="0" applyNumberFormat="1" applyFont="1" applyFill="1" applyBorder="1" applyAlignment="1">
      <alignment vertical="center"/>
    </xf>
    <xf numFmtId="0" fontId="65" fillId="0" borderId="0" xfId="0" applyFont="1" applyFill="1" applyAlignment="1">
      <alignment/>
    </xf>
    <xf numFmtId="0" fontId="65" fillId="0" borderId="14" xfId="0" applyFont="1" applyFill="1" applyBorder="1" applyAlignment="1">
      <alignment/>
    </xf>
    <xf numFmtId="0" fontId="65" fillId="0" borderId="15" xfId="0" applyFont="1" applyFill="1" applyBorder="1" applyAlignment="1">
      <alignment/>
    </xf>
    <xf numFmtId="0" fontId="65" fillId="0" borderId="14" xfId="0" applyFont="1" applyFill="1" applyBorder="1" applyAlignment="1">
      <alignment horizontal="right" vertical="top"/>
    </xf>
    <xf numFmtId="0" fontId="65" fillId="0" borderId="15" xfId="0" applyFont="1" applyFill="1" applyBorder="1" applyAlignment="1">
      <alignment horizontal="right" vertical="top"/>
    </xf>
    <xf numFmtId="0" fontId="77" fillId="0" borderId="16" xfId="0" applyFont="1" applyFill="1" applyBorder="1" applyAlignment="1">
      <alignment/>
    </xf>
    <xf numFmtId="0" fontId="77" fillId="0" borderId="11" xfId="0" applyFont="1" applyFill="1" applyBorder="1" applyAlignment="1">
      <alignment/>
    </xf>
    <xf numFmtId="0" fontId="77" fillId="0" borderId="10" xfId="0" applyFont="1" applyFill="1" applyBorder="1" applyAlignment="1">
      <alignment/>
    </xf>
    <xf numFmtId="0" fontId="77" fillId="0" borderId="12" xfId="0" applyFont="1" applyFill="1" applyBorder="1" applyAlignment="1">
      <alignment/>
    </xf>
    <xf numFmtId="0" fontId="65" fillId="0" borderId="17" xfId="0" applyFont="1" applyFill="1" applyBorder="1" applyAlignment="1">
      <alignment/>
    </xf>
    <xf numFmtId="0" fontId="65" fillId="0" borderId="16" xfId="0" applyFont="1" applyFill="1" applyBorder="1" applyAlignment="1">
      <alignment/>
    </xf>
    <xf numFmtId="0" fontId="65" fillId="0" borderId="18" xfId="0" applyFont="1" applyFill="1" applyBorder="1" applyAlignment="1">
      <alignment horizontal="right" vertical="top"/>
    </xf>
    <xf numFmtId="0" fontId="65" fillId="0" borderId="10" xfId="0" applyFont="1" applyFill="1" applyBorder="1" applyAlignment="1">
      <alignment horizontal="right" vertical="top"/>
    </xf>
    <xf numFmtId="0" fontId="65" fillId="0" borderId="18" xfId="0" applyFont="1" applyFill="1" applyBorder="1" applyAlignment="1">
      <alignment/>
    </xf>
    <xf numFmtId="0" fontId="65" fillId="0" borderId="1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65" fillId="0" borderId="19" xfId="0" applyFont="1" applyFill="1" applyBorder="1" applyAlignment="1">
      <alignment horizontal="left" vertical="center"/>
    </xf>
    <xf numFmtId="0" fontId="78" fillId="0" borderId="0" xfId="0" applyFont="1" applyFill="1" applyAlignment="1">
      <alignment horizontal="center"/>
    </xf>
    <xf numFmtId="0" fontId="79" fillId="0" borderId="0" xfId="0" applyFont="1" applyFill="1" applyAlignment="1">
      <alignment horizontal="center"/>
    </xf>
    <xf numFmtId="0" fontId="43" fillId="0" borderId="17" xfId="0" applyFont="1" applyFill="1" applyBorder="1" applyAlignment="1">
      <alignment/>
    </xf>
    <xf numFmtId="0" fontId="43" fillId="0" borderId="16" xfId="0" applyFont="1" applyFill="1" applyBorder="1" applyAlignment="1">
      <alignment/>
    </xf>
    <xf numFmtId="0" fontId="43" fillId="0" borderId="18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1" fontId="31" fillId="33" borderId="0" xfId="0" applyNumberFormat="1" applyFont="1" applyFill="1" applyBorder="1" applyAlignment="1">
      <alignment horizontal="left" vertical="center" wrapText="1"/>
    </xf>
    <xf numFmtId="0" fontId="43" fillId="0" borderId="14" xfId="0" applyFont="1" applyFill="1" applyBorder="1" applyAlignment="1">
      <alignment/>
    </xf>
    <xf numFmtId="0" fontId="43" fillId="0" borderId="15" xfId="0" applyFont="1" applyFill="1" applyBorder="1" applyAlignment="1">
      <alignment/>
    </xf>
    <xf numFmtId="0" fontId="65" fillId="0" borderId="20" xfId="0" applyFont="1" applyFill="1" applyBorder="1" applyAlignment="1">
      <alignment horizontal="center"/>
    </xf>
    <xf numFmtId="0" fontId="65" fillId="0" borderId="21" xfId="0" applyFont="1" applyFill="1" applyBorder="1" applyAlignment="1">
      <alignment horizontal="center"/>
    </xf>
    <xf numFmtId="0" fontId="65" fillId="0" borderId="22" xfId="0" applyFont="1" applyFill="1" applyBorder="1" applyAlignment="1">
      <alignment horizontal="center"/>
    </xf>
    <xf numFmtId="0" fontId="77" fillId="0" borderId="15" xfId="0" applyFont="1" applyFill="1" applyBorder="1" applyAlignment="1">
      <alignment/>
    </xf>
    <xf numFmtId="0" fontId="77" fillId="0" borderId="13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0"/>
  <sheetViews>
    <sheetView tabSelected="1" view="pageBreakPreview" zoomScale="120" zoomScaleSheetLayoutView="120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A21" sqref="AA21"/>
    </sheetView>
  </sheetViews>
  <sheetFormatPr defaultColWidth="9.140625" defaultRowHeight="15"/>
  <cols>
    <col min="1" max="1" width="4.28125" style="2" customWidth="1"/>
    <col min="2" max="2" width="7.7109375" style="2" customWidth="1"/>
    <col min="3" max="3" width="17.00390625" style="1" customWidth="1"/>
    <col min="4" max="4" width="10.57421875" style="2" customWidth="1"/>
    <col min="5" max="5" width="3.28125" style="4" customWidth="1"/>
    <col min="6" max="6" width="4.140625" style="2" customWidth="1"/>
    <col min="7" max="7" width="3.28125" style="2" customWidth="1"/>
    <col min="8" max="8" width="3.57421875" style="1" customWidth="1"/>
    <col min="9" max="9" width="9.28125" style="1" customWidth="1"/>
    <col min="10" max="10" width="3.8515625" style="1" customWidth="1"/>
    <col min="11" max="11" width="8.8515625" style="1" customWidth="1"/>
    <col min="12" max="12" width="6.421875" style="1" customWidth="1"/>
    <col min="13" max="13" width="5.421875" style="1" customWidth="1"/>
    <col min="14" max="14" width="6.421875" style="1" customWidth="1"/>
    <col min="15" max="15" width="8.7109375" style="1" customWidth="1"/>
    <col min="16" max="16" width="3.421875" style="1" customWidth="1"/>
    <col min="17" max="17" width="5.28125" style="1" customWidth="1"/>
    <col min="18" max="19" width="2.8515625" style="1" customWidth="1"/>
    <col min="20" max="20" width="3.140625" style="1" customWidth="1"/>
    <col min="21" max="21" width="2.7109375" style="1" customWidth="1"/>
    <col min="22" max="22" width="2.57421875" style="1" customWidth="1"/>
    <col min="23" max="23" width="3.57421875" style="1" customWidth="1"/>
    <col min="24" max="24" width="7.00390625" style="1" customWidth="1"/>
    <col min="25" max="25" width="2.57421875" style="1" customWidth="1"/>
    <col min="26" max="26" width="2.8515625" style="1" customWidth="1"/>
    <col min="27" max="27" width="2.28125" style="1" customWidth="1"/>
    <col min="28" max="28" width="4.57421875" style="1" customWidth="1"/>
    <col min="29" max="29" width="9.140625" style="3" customWidth="1"/>
    <col min="30" max="30" width="8.421875" style="3" customWidth="1"/>
    <col min="31" max="31" width="3.8515625" style="1" customWidth="1"/>
    <col min="32" max="32" width="4.421875" style="1" customWidth="1"/>
    <col min="33" max="33" width="5.57421875" style="3" customWidth="1"/>
    <col min="34" max="34" width="6.421875" style="1" customWidth="1"/>
    <col min="35" max="35" width="8.57421875" style="1" customWidth="1"/>
    <col min="36" max="36" width="3.28125" style="1" customWidth="1"/>
    <col min="37" max="37" width="5.140625" style="1" customWidth="1"/>
    <col min="38" max="38" width="3.421875" style="1" customWidth="1"/>
    <col min="39" max="39" width="4.7109375" style="1" customWidth="1"/>
    <col min="40" max="40" width="3.421875" style="1" customWidth="1"/>
    <col min="41" max="41" width="6.8515625" style="1" customWidth="1"/>
    <col min="42" max="42" width="3.421875" style="1" customWidth="1"/>
    <col min="43" max="43" width="7.00390625" style="1" customWidth="1"/>
    <col min="44" max="44" width="4.57421875" style="1" customWidth="1"/>
    <col min="45" max="45" width="4.28125" style="1" customWidth="1"/>
    <col min="46" max="46" width="3.57421875" style="1" customWidth="1"/>
    <col min="47" max="47" width="4.421875" style="1" customWidth="1"/>
    <col min="48" max="48" width="3.00390625" style="1" customWidth="1"/>
    <col min="49" max="49" width="2.57421875" style="1" customWidth="1"/>
    <col min="50" max="50" width="2.421875" style="1" customWidth="1"/>
    <col min="51" max="51" width="2.28125" style="1" customWidth="1"/>
    <col min="52" max="52" width="5.140625" style="1" customWidth="1"/>
    <col min="53" max="53" width="3.140625" style="1" customWidth="1"/>
    <col min="54" max="54" width="3.00390625" style="1" customWidth="1"/>
    <col min="55" max="55" width="7.140625" style="1" customWidth="1"/>
    <col min="56" max="56" width="3.140625" style="1" customWidth="1"/>
    <col min="57" max="57" width="5.00390625" style="1" customWidth="1"/>
    <col min="58" max="58" width="3.140625" style="1" customWidth="1"/>
    <col min="59" max="59" width="4.140625" style="10" customWidth="1"/>
    <col min="60" max="60" width="7.8515625" style="3" customWidth="1"/>
    <col min="61" max="61" width="11.140625" style="3" customWidth="1"/>
    <col min="62" max="62" width="35.8515625" style="1" customWidth="1"/>
    <col min="63" max="16384" width="9.140625" style="1" customWidth="1"/>
  </cols>
  <sheetData>
    <row r="1" spans="1:62" s="5" customFormat="1" ht="25.5" customHeight="1">
      <c r="A1" s="97" t="s">
        <v>105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</row>
    <row r="2" spans="1:62" s="70" customFormat="1" ht="90.75" customHeight="1">
      <c r="A2" s="58" t="s">
        <v>0</v>
      </c>
      <c r="B2" s="58" t="s">
        <v>1</v>
      </c>
      <c r="C2" s="59" t="s">
        <v>2</v>
      </c>
      <c r="D2" s="59" t="s">
        <v>3</v>
      </c>
      <c r="E2" s="60" t="s">
        <v>4</v>
      </c>
      <c r="F2" s="58" t="s">
        <v>5</v>
      </c>
      <c r="G2" s="58" t="s">
        <v>6</v>
      </c>
      <c r="H2" s="58" t="s">
        <v>7</v>
      </c>
      <c r="I2" s="61" t="s">
        <v>8</v>
      </c>
      <c r="J2" s="60" t="s">
        <v>9</v>
      </c>
      <c r="K2" s="62" t="s">
        <v>98</v>
      </c>
      <c r="L2" s="63" t="s">
        <v>10</v>
      </c>
      <c r="M2" s="60" t="s">
        <v>99</v>
      </c>
      <c r="N2" s="60" t="s">
        <v>11</v>
      </c>
      <c r="O2" s="60" t="s">
        <v>13</v>
      </c>
      <c r="P2" s="60" t="s">
        <v>14</v>
      </c>
      <c r="Q2" s="60" t="s">
        <v>15</v>
      </c>
      <c r="R2" s="60" t="s">
        <v>18</v>
      </c>
      <c r="S2" s="60" t="s">
        <v>20</v>
      </c>
      <c r="T2" s="60" t="s">
        <v>21</v>
      </c>
      <c r="U2" s="60" t="s">
        <v>22</v>
      </c>
      <c r="V2" s="60" t="s">
        <v>23</v>
      </c>
      <c r="W2" s="60" t="s">
        <v>24</v>
      </c>
      <c r="X2" s="60" t="s">
        <v>19</v>
      </c>
      <c r="Y2" s="60" t="s">
        <v>16</v>
      </c>
      <c r="Z2" s="60" t="s">
        <v>12</v>
      </c>
      <c r="AA2" s="60" t="s">
        <v>25</v>
      </c>
      <c r="AB2" s="60" t="s">
        <v>17</v>
      </c>
      <c r="AC2" s="59" t="s">
        <v>26</v>
      </c>
      <c r="AD2" s="64" t="s">
        <v>27</v>
      </c>
      <c r="AE2" s="58" t="s">
        <v>28</v>
      </c>
      <c r="AF2" s="60" t="s">
        <v>29</v>
      </c>
      <c r="AG2" s="60" t="s">
        <v>30</v>
      </c>
      <c r="AH2" s="65" t="s">
        <v>31</v>
      </c>
      <c r="AI2" s="65" t="s">
        <v>13</v>
      </c>
      <c r="AJ2" s="58" t="s">
        <v>32</v>
      </c>
      <c r="AK2" s="60" t="s">
        <v>33</v>
      </c>
      <c r="AL2" s="58" t="s">
        <v>34</v>
      </c>
      <c r="AM2" s="58" t="s">
        <v>35</v>
      </c>
      <c r="AN2" s="58" t="s">
        <v>34</v>
      </c>
      <c r="AO2" s="66" t="s">
        <v>104</v>
      </c>
      <c r="AP2" s="58" t="s">
        <v>36</v>
      </c>
      <c r="AQ2" s="58" t="s">
        <v>37</v>
      </c>
      <c r="AR2" s="58" t="s">
        <v>38</v>
      </c>
      <c r="AS2" s="58" t="s">
        <v>39</v>
      </c>
      <c r="AT2" s="58" t="s">
        <v>40</v>
      </c>
      <c r="AU2" s="67" t="s">
        <v>41</v>
      </c>
      <c r="AV2" s="58" t="s">
        <v>42</v>
      </c>
      <c r="AW2" s="58" t="s">
        <v>34</v>
      </c>
      <c r="AX2" s="60" t="s">
        <v>43</v>
      </c>
      <c r="AY2" s="58" t="s">
        <v>34</v>
      </c>
      <c r="AZ2" s="58" t="s">
        <v>44</v>
      </c>
      <c r="BA2" s="68" t="s">
        <v>12</v>
      </c>
      <c r="BB2" s="69" t="s">
        <v>45</v>
      </c>
      <c r="BC2" s="58" t="s">
        <v>46</v>
      </c>
      <c r="BD2" s="58" t="s">
        <v>47</v>
      </c>
      <c r="BE2" s="58" t="s">
        <v>48</v>
      </c>
      <c r="BF2" s="58" t="s">
        <v>49</v>
      </c>
      <c r="BG2" s="68" t="s">
        <v>86</v>
      </c>
      <c r="BH2" s="59" t="s">
        <v>50</v>
      </c>
      <c r="BI2" s="59" t="s">
        <v>51</v>
      </c>
      <c r="BJ2" s="59" t="s">
        <v>52</v>
      </c>
    </row>
    <row r="3" spans="1:62" s="6" customFormat="1" ht="24.75" customHeight="1">
      <c r="A3" s="13">
        <v>1</v>
      </c>
      <c r="B3" s="11">
        <v>68291</v>
      </c>
      <c r="C3" s="12" t="s">
        <v>53</v>
      </c>
      <c r="D3" s="46" t="s">
        <v>62</v>
      </c>
      <c r="E3" s="13">
        <v>8</v>
      </c>
      <c r="F3" s="13">
        <v>1</v>
      </c>
      <c r="G3" s="13">
        <v>1</v>
      </c>
      <c r="H3" s="14">
        <v>30</v>
      </c>
      <c r="I3" s="15">
        <v>52000</v>
      </c>
      <c r="J3" s="16">
        <v>0</v>
      </c>
      <c r="K3" s="14">
        <f>ROUND(I3*17%,0)</f>
        <v>8840</v>
      </c>
      <c r="L3" s="17">
        <v>1800</v>
      </c>
      <c r="M3" s="17">
        <f>ROUND(L3*17%,0)</f>
        <v>306</v>
      </c>
      <c r="N3" s="17">
        <v>0</v>
      </c>
      <c r="O3" s="18">
        <f>ROUND((I3+K3)*10%,0)</f>
        <v>6084</v>
      </c>
      <c r="P3" s="17">
        <v>0</v>
      </c>
      <c r="Q3" s="14">
        <v>0</v>
      </c>
      <c r="R3" s="14">
        <v>0</v>
      </c>
      <c r="S3" s="14">
        <v>0</v>
      </c>
      <c r="T3" s="14">
        <v>0</v>
      </c>
      <c r="U3" s="14">
        <v>0</v>
      </c>
      <c r="V3" s="14">
        <v>0</v>
      </c>
      <c r="W3" s="14">
        <v>0</v>
      </c>
      <c r="X3" s="14">
        <v>1000</v>
      </c>
      <c r="Y3" s="14">
        <v>0</v>
      </c>
      <c r="Z3" s="14">
        <v>0</v>
      </c>
      <c r="AA3" s="14">
        <v>0</v>
      </c>
      <c r="AB3" s="16">
        <v>0</v>
      </c>
      <c r="AC3" s="44">
        <f>SUM(I3:AB3)</f>
        <v>70030</v>
      </c>
      <c r="AD3" s="17">
        <v>2000</v>
      </c>
      <c r="AE3" s="54">
        <v>0</v>
      </c>
      <c r="AF3" s="19">
        <v>0</v>
      </c>
      <c r="AG3" s="17">
        <v>0</v>
      </c>
      <c r="AH3" s="17">
        <f aca="true" t="shared" si="0" ref="AH3:AH24">O3</f>
        <v>6084</v>
      </c>
      <c r="AI3" s="17">
        <f aca="true" t="shared" si="1" ref="AI3:AI24">O3</f>
        <v>6084</v>
      </c>
      <c r="AJ3" s="17">
        <v>0</v>
      </c>
      <c r="AK3" s="17">
        <v>0</v>
      </c>
      <c r="AL3" s="16">
        <v>0</v>
      </c>
      <c r="AM3" s="17">
        <v>0</v>
      </c>
      <c r="AN3" s="16">
        <v>0</v>
      </c>
      <c r="AO3" s="17">
        <v>0</v>
      </c>
      <c r="AP3" s="17">
        <v>0</v>
      </c>
      <c r="AQ3" s="19">
        <v>0</v>
      </c>
      <c r="AR3" s="17">
        <v>0</v>
      </c>
      <c r="AS3" s="20" t="s">
        <v>69</v>
      </c>
      <c r="AT3" s="17">
        <v>0</v>
      </c>
      <c r="AU3" s="21">
        <f aca="true" t="shared" si="2" ref="AU3:AU24">P3</f>
        <v>0</v>
      </c>
      <c r="AV3" s="17">
        <v>0</v>
      </c>
      <c r="AW3" s="16">
        <v>0</v>
      </c>
      <c r="AX3" s="17">
        <v>0</v>
      </c>
      <c r="AY3" s="16">
        <v>0</v>
      </c>
      <c r="AZ3" s="17">
        <v>60</v>
      </c>
      <c r="BA3" s="22">
        <f aca="true" t="shared" si="3" ref="BA3:BA24">Z3</f>
        <v>0</v>
      </c>
      <c r="BB3" s="17">
        <v>0</v>
      </c>
      <c r="BC3" s="17">
        <v>560</v>
      </c>
      <c r="BD3" s="17">
        <v>0</v>
      </c>
      <c r="BE3" s="17">
        <v>0</v>
      </c>
      <c r="BF3" s="17">
        <v>0</v>
      </c>
      <c r="BG3" s="23">
        <v>0</v>
      </c>
      <c r="BH3" s="44">
        <f>SUM(AD3:BG3)</f>
        <v>14788</v>
      </c>
      <c r="BI3" s="44">
        <f aca="true" t="shared" si="4" ref="BI3:BI24">SUM(AC3-BH3)</f>
        <v>55242</v>
      </c>
      <c r="BJ3" s="48"/>
    </row>
    <row r="4" spans="1:62" s="6" customFormat="1" ht="24.75" customHeight="1">
      <c r="A4" s="26">
        <v>2</v>
      </c>
      <c r="B4" s="11">
        <v>72046</v>
      </c>
      <c r="C4" s="12" t="s">
        <v>54</v>
      </c>
      <c r="D4" s="46" t="s">
        <v>63</v>
      </c>
      <c r="E4" s="13">
        <v>8</v>
      </c>
      <c r="F4" s="13">
        <v>1</v>
      </c>
      <c r="G4" s="13">
        <v>1</v>
      </c>
      <c r="H4" s="14">
        <v>30</v>
      </c>
      <c r="I4" s="24">
        <v>52000</v>
      </c>
      <c r="J4" s="16">
        <v>0</v>
      </c>
      <c r="K4" s="14">
        <f aca="true" t="shared" si="5" ref="K4:K24">ROUND(I4*17%,0)</f>
        <v>8840</v>
      </c>
      <c r="L4" s="17">
        <v>1800</v>
      </c>
      <c r="M4" s="17">
        <f aca="true" t="shared" si="6" ref="M4:M24">ROUND(L4*17%,0)</f>
        <v>306</v>
      </c>
      <c r="N4" s="17">
        <v>0</v>
      </c>
      <c r="O4" s="18">
        <f>ROUND((I4+K4)*10%,0)</f>
        <v>6084</v>
      </c>
      <c r="P4" s="17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v>1000</v>
      </c>
      <c r="Y4" s="14">
        <v>0</v>
      </c>
      <c r="Z4" s="14">
        <v>0</v>
      </c>
      <c r="AA4" s="14">
        <v>0</v>
      </c>
      <c r="AB4" s="16">
        <v>0</v>
      </c>
      <c r="AC4" s="44">
        <f aca="true" t="shared" si="7" ref="AC4:AC24">SUM(I4:AB4)</f>
        <v>70030</v>
      </c>
      <c r="AD4" s="17">
        <v>2500</v>
      </c>
      <c r="AE4" s="54">
        <v>0</v>
      </c>
      <c r="AF4" s="19">
        <v>0</v>
      </c>
      <c r="AG4" s="17">
        <v>0</v>
      </c>
      <c r="AH4" s="17">
        <f t="shared" si="0"/>
        <v>6084</v>
      </c>
      <c r="AI4" s="17">
        <f t="shared" si="1"/>
        <v>6084</v>
      </c>
      <c r="AJ4" s="17">
        <v>0</v>
      </c>
      <c r="AK4" s="17">
        <v>0</v>
      </c>
      <c r="AL4" s="16">
        <v>0</v>
      </c>
      <c r="AM4" s="17">
        <v>0</v>
      </c>
      <c r="AN4" s="16">
        <v>0</v>
      </c>
      <c r="AO4" s="17">
        <v>0</v>
      </c>
      <c r="AP4" s="17">
        <v>0</v>
      </c>
      <c r="AQ4" s="19">
        <v>0</v>
      </c>
      <c r="AR4" s="17">
        <v>0</v>
      </c>
      <c r="AS4" s="20" t="s">
        <v>69</v>
      </c>
      <c r="AT4" s="17">
        <v>0</v>
      </c>
      <c r="AU4" s="21">
        <f t="shared" si="2"/>
        <v>0</v>
      </c>
      <c r="AV4" s="17">
        <v>0</v>
      </c>
      <c r="AW4" s="16">
        <v>0</v>
      </c>
      <c r="AX4" s="17">
        <v>0</v>
      </c>
      <c r="AY4" s="16">
        <v>0</v>
      </c>
      <c r="AZ4" s="17">
        <v>60</v>
      </c>
      <c r="BA4" s="22">
        <f t="shared" si="3"/>
        <v>0</v>
      </c>
      <c r="BB4" s="17">
        <v>0</v>
      </c>
      <c r="BC4" s="17">
        <v>370</v>
      </c>
      <c r="BD4" s="17">
        <v>0</v>
      </c>
      <c r="BE4" s="17">
        <v>0</v>
      </c>
      <c r="BF4" s="17">
        <v>0</v>
      </c>
      <c r="BG4" s="23">
        <v>0</v>
      </c>
      <c r="BH4" s="44">
        <f aca="true" t="shared" si="8" ref="BH4:BH24">SUM(AD4:BG4)</f>
        <v>15098</v>
      </c>
      <c r="BI4" s="44">
        <f t="shared" si="4"/>
        <v>54932</v>
      </c>
      <c r="BJ4" s="49"/>
    </row>
    <row r="5" spans="1:62" s="9" customFormat="1" ht="24.75" customHeight="1">
      <c r="A5" s="13">
        <v>3</v>
      </c>
      <c r="B5" s="25">
        <v>60786</v>
      </c>
      <c r="C5" s="12" t="s">
        <v>106</v>
      </c>
      <c r="D5" s="47" t="s">
        <v>87</v>
      </c>
      <c r="E5" s="26">
        <v>8</v>
      </c>
      <c r="F5" s="26">
        <v>1</v>
      </c>
      <c r="G5" s="26">
        <v>1</v>
      </c>
      <c r="H5" s="14">
        <v>30</v>
      </c>
      <c r="I5" s="24">
        <v>55200</v>
      </c>
      <c r="J5" s="27">
        <v>0</v>
      </c>
      <c r="K5" s="14">
        <f t="shared" si="5"/>
        <v>9384</v>
      </c>
      <c r="L5" s="23">
        <v>1800</v>
      </c>
      <c r="M5" s="17">
        <f t="shared" si="6"/>
        <v>306</v>
      </c>
      <c r="N5" s="23">
        <v>0</v>
      </c>
      <c r="O5" s="18">
        <f>ROUND((I5+K5)*10%,0)</f>
        <v>6458</v>
      </c>
      <c r="P5" s="23">
        <v>0</v>
      </c>
      <c r="Q5" s="18">
        <v>0</v>
      </c>
      <c r="R5" s="18">
        <v>0</v>
      </c>
      <c r="S5" s="18">
        <v>0</v>
      </c>
      <c r="T5" s="18">
        <v>0</v>
      </c>
      <c r="U5" s="18">
        <v>0</v>
      </c>
      <c r="V5" s="18">
        <v>0</v>
      </c>
      <c r="W5" s="18">
        <v>0</v>
      </c>
      <c r="X5" s="18">
        <v>1000</v>
      </c>
      <c r="Y5" s="18">
        <v>0</v>
      </c>
      <c r="Z5" s="18">
        <v>0</v>
      </c>
      <c r="AA5" s="18">
        <v>0</v>
      </c>
      <c r="AB5" s="27">
        <v>0</v>
      </c>
      <c r="AC5" s="43">
        <f>SUM(I5:AB5)</f>
        <v>74148</v>
      </c>
      <c r="AD5" s="17">
        <v>1000</v>
      </c>
      <c r="AE5" s="54">
        <v>0</v>
      </c>
      <c r="AF5" s="28">
        <v>0</v>
      </c>
      <c r="AG5" s="23">
        <v>0</v>
      </c>
      <c r="AH5" s="23">
        <f t="shared" si="0"/>
        <v>6458</v>
      </c>
      <c r="AI5" s="23">
        <f t="shared" si="1"/>
        <v>6458</v>
      </c>
      <c r="AJ5" s="23">
        <v>0</v>
      </c>
      <c r="AK5" s="23">
        <v>0</v>
      </c>
      <c r="AL5" s="27">
        <v>0</v>
      </c>
      <c r="AM5" s="23">
        <v>0</v>
      </c>
      <c r="AN5" s="27">
        <v>0</v>
      </c>
      <c r="AO5" s="17">
        <v>0</v>
      </c>
      <c r="AP5" s="23">
        <v>0</v>
      </c>
      <c r="AQ5" s="28">
        <v>0</v>
      </c>
      <c r="AR5" s="23">
        <v>0</v>
      </c>
      <c r="AS5" s="29" t="s">
        <v>69</v>
      </c>
      <c r="AT5" s="23">
        <v>0</v>
      </c>
      <c r="AU5" s="30">
        <f t="shared" si="2"/>
        <v>0</v>
      </c>
      <c r="AV5" s="23">
        <v>0</v>
      </c>
      <c r="AW5" s="27">
        <v>0</v>
      </c>
      <c r="AX5" s="23">
        <v>0</v>
      </c>
      <c r="AY5" s="27">
        <v>0</v>
      </c>
      <c r="AZ5" s="23">
        <v>60</v>
      </c>
      <c r="BA5" s="31">
        <f t="shared" si="3"/>
        <v>0</v>
      </c>
      <c r="BB5" s="23">
        <v>0</v>
      </c>
      <c r="BC5" s="23">
        <v>370</v>
      </c>
      <c r="BD5" s="23">
        <v>0</v>
      </c>
      <c r="BE5" s="23">
        <v>0</v>
      </c>
      <c r="BF5" s="23">
        <v>0</v>
      </c>
      <c r="BG5" s="23">
        <v>0</v>
      </c>
      <c r="BH5" s="43">
        <f>SUM(AD5:BG5)</f>
        <v>14346</v>
      </c>
      <c r="BI5" s="43">
        <f t="shared" si="4"/>
        <v>59802</v>
      </c>
      <c r="BJ5" s="50"/>
    </row>
    <row r="6" spans="1:62" s="9" customFormat="1" ht="24.75" customHeight="1">
      <c r="A6" s="26">
        <v>4</v>
      </c>
      <c r="B6" s="25">
        <v>46769</v>
      </c>
      <c r="C6" s="12" t="s">
        <v>89</v>
      </c>
      <c r="D6" s="47" t="s">
        <v>88</v>
      </c>
      <c r="E6" s="26">
        <v>8</v>
      </c>
      <c r="F6" s="26">
        <v>1</v>
      </c>
      <c r="G6" s="26">
        <v>1</v>
      </c>
      <c r="H6" s="14">
        <v>30</v>
      </c>
      <c r="I6" s="24">
        <v>62200</v>
      </c>
      <c r="J6" s="27">
        <v>0</v>
      </c>
      <c r="K6" s="14">
        <f t="shared" si="5"/>
        <v>10574</v>
      </c>
      <c r="L6" s="23">
        <v>1800</v>
      </c>
      <c r="M6" s="17">
        <f t="shared" si="6"/>
        <v>306</v>
      </c>
      <c r="N6" s="23">
        <v>0</v>
      </c>
      <c r="O6" s="18">
        <v>0</v>
      </c>
      <c r="P6" s="23">
        <v>0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>
        <v>0</v>
      </c>
      <c r="X6" s="18">
        <v>1000</v>
      </c>
      <c r="Y6" s="18">
        <v>0</v>
      </c>
      <c r="Z6" s="18">
        <v>0</v>
      </c>
      <c r="AA6" s="18">
        <v>0</v>
      </c>
      <c r="AB6" s="27">
        <v>0</v>
      </c>
      <c r="AC6" s="43">
        <f>SUM(I6:AB6)</f>
        <v>75880</v>
      </c>
      <c r="AD6" s="17">
        <v>3000</v>
      </c>
      <c r="AE6" s="54">
        <v>0</v>
      </c>
      <c r="AF6" s="32">
        <v>118</v>
      </c>
      <c r="AG6" s="33">
        <v>15</v>
      </c>
      <c r="AH6" s="23">
        <f t="shared" si="0"/>
        <v>0</v>
      </c>
      <c r="AI6" s="23">
        <f t="shared" si="1"/>
        <v>0</v>
      </c>
      <c r="AJ6" s="23">
        <v>0</v>
      </c>
      <c r="AK6" s="23">
        <v>0</v>
      </c>
      <c r="AL6" s="27">
        <v>0</v>
      </c>
      <c r="AM6" s="23">
        <v>0</v>
      </c>
      <c r="AN6" s="27">
        <v>0</v>
      </c>
      <c r="AO6" s="17">
        <v>0</v>
      </c>
      <c r="AP6" s="23">
        <v>0</v>
      </c>
      <c r="AQ6" s="28">
        <v>14000</v>
      </c>
      <c r="AR6" s="23">
        <v>0</v>
      </c>
      <c r="AS6" s="29" t="s">
        <v>69</v>
      </c>
      <c r="AT6" s="23">
        <v>0</v>
      </c>
      <c r="AU6" s="30">
        <f t="shared" si="2"/>
        <v>0</v>
      </c>
      <c r="AV6" s="23">
        <v>0</v>
      </c>
      <c r="AW6" s="27">
        <v>0</v>
      </c>
      <c r="AX6" s="23">
        <v>0</v>
      </c>
      <c r="AY6" s="27">
        <v>0</v>
      </c>
      <c r="AZ6" s="23">
        <v>60</v>
      </c>
      <c r="BA6" s="31">
        <f t="shared" si="3"/>
        <v>0</v>
      </c>
      <c r="BB6" s="23">
        <v>0</v>
      </c>
      <c r="BC6" s="23">
        <v>0</v>
      </c>
      <c r="BD6" s="23">
        <v>0</v>
      </c>
      <c r="BE6" s="23">
        <v>0</v>
      </c>
      <c r="BF6" s="23">
        <v>0</v>
      </c>
      <c r="BG6" s="23">
        <v>0</v>
      </c>
      <c r="BH6" s="43">
        <f>SUM(AD6:BG6)</f>
        <v>17193</v>
      </c>
      <c r="BI6" s="43">
        <f t="shared" si="4"/>
        <v>58687</v>
      </c>
      <c r="BJ6" s="27"/>
    </row>
    <row r="7" spans="1:62" s="9" customFormat="1" ht="24.75" customHeight="1">
      <c r="A7" s="13">
        <v>5</v>
      </c>
      <c r="B7" s="25">
        <v>75561</v>
      </c>
      <c r="C7" s="12" t="s">
        <v>91</v>
      </c>
      <c r="D7" s="47" t="s">
        <v>90</v>
      </c>
      <c r="E7" s="13">
        <v>8</v>
      </c>
      <c r="F7" s="13">
        <v>1</v>
      </c>
      <c r="G7" s="13">
        <v>1</v>
      </c>
      <c r="H7" s="14">
        <v>30</v>
      </c>
      <c r="I7" s="24">
        <v>50500</v>
      </c>
      <c r="J7" s="16">
        <v>0</v>
      </c>
      <c r="K7" s="14">
        <f t="shared" si="5"/>
        <v>8585</v>
      </c>
      <c r="L7" s="17">
        <v>1800</v>
      </c>
      <c r="M7" s="17">
        <f t="shared" si="6"/>
        <v>306</v>
      </c>
      <c r="N7" s="17">
        <v>0</v>
      </c>
      <c r="O7" s="18">
        <f>ROUND((I7+K7)*10%,0)</f>
        <v>5909</v>
      </c>
      <c r="P7" s="17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1000</v>
      </c>
      <c r="Y7" s="14">
        <v>0</v>
      </c>
      <c r="Z7" s="14">
        <v>0</v>
      </c>
      <c r="AA7" s="14">
        <v>0</v>
      </c>
      <c r="AB7" s="16">
        <v>0</v>
      </c>
      <c r="AC7" s="44">
        <f>SUM(I7:AB7)</f>
        <v>68100</v>
      </c>
      <c r="AD7" s="17">
        <v>1000</v>
      </c>
      <c r="AE7" s="54">
        <v>0</v>
      </c>
      <c r="AF7" s="19">
        <v>0</v>
      </c>
      <c r="AG7" s="17">
        <v>0</v>
      </c>
      <c r="AH7" s="17">
        <f t="shared" si="0"/>
        <v>5909</v>
      </c>
      <c r="AI7" s="17">
        <f t="shared" si="1"/>
        <v>5909</v>
      </c>
      <c r="AJ7" s="17">
        <v>0</v>
      </c>
      <c r="AK7" s="17">
        <v>0</v>
      </c>
      <c r="AL7" s="16">
        <v>0</v>
      </c>
      <c r="AM7" s="17">
        <v>0</v>
      </c>
      <c r="AN7" s="16">
        <v>0</v>
      </c>
      <c r="AO7" s="17">
        <v>0</v>
      </c>
      <c r="AP7" s="17">
        <v>0</v>
      </c>
      <c r="AQ7" s="19">
        <v>0</v>
      </c>
      <c r="AR7" s="17">
        <v>0</v>
      </c>
      <c r="AS7" s="20" t="s">
        <v>69</v>
      </c>
      <c r="AT7" s="17">
        <v>0</v>
      </c>
      <c r="AU7" s="21">
        <f t="shared" si="2"/>
        <v>0</v>
      </c>
      <c r="AV7" s="17">
        <v>0</v>
      </c>
      <c r="AW7" s="16">
        <v>0</v>
      </c>
      <c r="AX7" s="17">
        <v>0</v>
      </c>
      <c r="AY7" s="16">
        <v>0</v>
      </c>
      <c r="AZ7" s="17">
        <v>60</v>
      </c>
      <c r="BA7" s="22">
        <f t="shared" si="3"/>
        <v>0</v>
      </c>
      <c r="BB7" s="17">
        <v>0</v>
      </c>
      <c r="BC7" s="34">
        <v>180</v>
      </c>
      <c r="BD7" s="17">
        <v>0</v>
      </c>
      <c r="BE7" s="17">
        <v>0</v>
      </c>
      <c r="BF7" s="17">
        <v>0</v>
      </c>
      <c r="BG7" s="23">
        <v>0</v>
      </c>
      <c r="BH7" s="44">
        <f>SUM(AD7:BG7)</f>
        <v>13058</v>
      </c>
      <c r="BI7" s="44">
        <f t="shared" si="4"/>
        <v>55042</v>
      </c>
      <c r="BJ7" s="50"/>
    </row>
    <row r="8" spans="1:62" s="6" customFormat="1" ht="24.75" customHeight="1">
      <c r="A8" s="26">
        <v>6</v>
      </c>
      <c r="B8" s="11">
        <v>53727</v>
      </c>
      <c r="C8" s="12" t="s">
        <v>55</v>
      </c>
      <c r="D8" s="46" t="s">
        <v>64</v>
      </c>
      <c r="E8" s="13">
        <v>7</v>
      </c>
      <c r="F8" s="13">
        <v>1</v>
      </c>
      <c r="G8" s="13">
        <v>1</v>
      </c>
      <c r="H8" s="14">
        <v>30</v>
      </c>
      <c r="I8" s="15">
        <v>64100</v>
      </c>
      <c r="J8" s="16">
        <v>0</v>
      </c>
      <c r="K8" s="14">
        <f t="shared" si="5"/>
        <v>10897</v>
      </c>
      <c r="L8" s="17">
        <v>1800</v>
      </c>
      <c r="M8" s="17">
        <f t="shared" si="6"/>
        <v>306</v>
      </c>
      <c r="N8" s="17">
        <v>0</v>
      </c>
      <c r="O8" s="14">
        <f>ROUND((I8+K8)*10%,0)</f>
        <v>7500</v>
      </c>
      <c r="P8" s="17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1000</v>
      </c>
      <c r="Y8" s="14">
        <v>0</v>
      </c>
      <c r="Z8" s="14">
        <v>0</v>
      </c>
      <c r="AA8" s="14">
        <v>0</v>
      </c>
      <c r="AB8" s="16">
        <v>0</v>
      </c>
      <c r="AC8" s="44">
        <f t="shared" si="7"/>
        <v>85603</v>
      </c>
      <c r="AD8" s="17">
        <v>6000</v>
      </c>
      <c r="AE8" s="54">
        <v>0</v>
      </c>
      <c r="AF8" s="19">
        <v>0</v>
      </c>
      <c r="AG8" s="17">
        <v>0</v>
      </c>
      <c r="AH8" s="17">
        <f t="shared" si="0"/>
        <v>7500</v>
      </c>
      <c r="AI8" s="17">
        <f t="shared" si="1"/>
        <v>7500</v>
      </c>
      <c r="AJ8" s="17">
        <v>0</v>
      </c>
      <c r="AK8" s="17">
        <v>0</v>
      </c>
      <c r="AL8" s="16">
        <v>0</v>
      </c>
      <c r="AM8" s="17">
        <v>0</v>
      </c>
      <c r="AN8" s="16">
        <v>0</v>
      </c>
      <c r="AO8" s="17">
        <v>0</v>
      </c>
      <c r="AP8" s="17">
        <v>0</v>
      </c>
      <c r="AQ8" s="19">
        <v>0</v>
      </c>
      <c r="AR8" s="17">
        <v>0</v>
      </c>
      <c r="AS8" s="20" t="s">
        <v>69</v>
      </c>
      <c r="AT8" s="17">
        <v>0</v>
      </c>
      <c r="AU8" s="21">
        <f t="shared" si="2"/>
        <v>0</v>
      </c>
      <c r="AV8" s="17">
        <v>0</v>
      </c>
      <c r="AW8" s="16">
        <v>0</v>
      </c>
      <c r="AX8" s="17">
        <v>0</v>
      </c>
      <c r="AY8" s="16">
        <v>0</v>
      </c>
      <c r="AZ8" s="17">
        <v>60</v>
      </c>
      <c r="BA8" s="22">
        <f t="shared" si="3"/>
        <v>0</v>
      </c>
      <c r="BB8" s="17">
        <v>0</v>
      </c>
      <c r="BC8" s="17">
        <v>560</v>
      </c>
      <c r="BD8" s="17">
        <v>0</v>
      </c>
      <c r="BE8" s="17">
        <v>0</v>
      </c>
      <c r="BF8" s="17">
        <v>0</v>
      </c>
      <c r="BG8" s="23">
        <v>0</v>
      </c>
      <c r="BH8" s="44">
        <f t="shared" si="8"/>
        <v>21620</v>
      </c>
      <c r="BI8" s="44">
        <f t="shared" si="4"/>
        <v>63983</v>
      </c>
      <c r="BJ8" s="49"/>
    </row>
    <row r="9" spans="1:62" s="6" customFormat="1" ht="24.75" customHeight="1">
      <c r="A9" s="13">
        <v>7</v>
      </c>
      <c r="B9" s="11">
        <v>48850</v>
      </c>
      <c r="C9" s="12" t="s">
        <v>107</v>
      </c>
      <c r="D9" s="46" t="s">
        <v>71</v>
      </c>
      <c r="E9" s="13">
        <v>7</v>
      </c>
      <c r="F9" s="13">
        <v>1</v>
      </c>
      <c r="G9" s="13">
        <v>1</v>
      </c>
      <c r="H9" s="14">
        <v>30</v>
      </c>
      <c r="I9" s="15">
        <v>56900</v>
      </c>
      <c r="J9" s="16">
        <v>0</v>
      </c>
      <c r="K9" s="14">
        <f t="shared" si="5"/>
        <v>9673</v>
      </c>
      <c r="L9" s="17">
        <v>1800</v>
      </c>
      <c r="M9" s="17">
        <f t="shared" si="6"/>
        <v>306</v>
      </c>
      <c r="N9" s="17">
        <v>0</v>
      </c>
      <c r="O9" s="14">
        <f>ROUND((I9+K9)*10%,0)</f>
        <v>6657</v>
      </c>
      <c r="P9" s="17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1000</v>
      </c>
      <c r="Y9" s="14">
        <v>0</v>
      </c>
      <c r="Z9" s="14">
        <v>0</v>
      </c>
      <c r="AA9" s="14">
        <v>0</v>
      </c>
      <c r="AB9" s="16">
        <v>0</v>
      </c>
      <c r="AC9" s="44">
        <f t="shared" si="7"/>
        <v>76336</v>
      </c>
      <c r="AD9" s="17">
        <v>2000</v>
      </c>
      <c r="AE9" s="54">
        <v>0</v>
      </c>
      <c r="AF9" s="19">
        <v>0</v>
      </c>
      <c r="AG9" s="17">
        <v>0</v>
      </c>
      <c r="AH9" s="17">
        <f t="shared" si="0"/>
        <v>6657</v>
      </c>
      <c r="AI9" s="17">
        <f t="shared" si="1"/>
        <v>6657</v>
      </c>
      <c r="AJ9" s="17">
        <v>0</v>
      </c>
      <c r="AK9" s="17">
        <v>0</v>
      </c>
      <c r="AL9" s="16">
        <v>0</v>
      </c>
      <c r="AM9" s="17">
        <v>0</v>
      </c>
      <c r="AN9" s="16">
        <v>0</v>
      </c>
      <c r="AO9" s="17">
        <v>0</v>
      </c>
      <c r="AP9" s="17">
        <v>0</v>
      </c>
      <c r="AQ9" s="19">
        <v>0</v>
      </c>
      <c r="AR9" s="17">
        <v>0</v>
      </c>
      <c r="AS9" s="20" t="s">
        <v>69</v>
      </c>
      <c r="AT9" s="17">
        <v>0</v>
      </c>
      <c r="AU9" s="21">
        <f t="shared" si="2"/>
        <v>0</v>
      </c>
      <c r="AV9" s="17">
        <v>0</v>
      </c>
      <c r="AW9" s="16">
        <v>0</v>
      </c>
      <c r="AX9" s="17">
        <v>0</v>
      </c>
      <c r="AY9" s="16">
        <v>0</v>
      </c>
      <c r="AZ9" s="17">
        <v>60</v>
      </c>
      <c r="BA9" s="22">
        <f t="shared" si="3"/>
        <v>0</v>
      </c>
      <c r="BB9" s="17">
        <v>0</v>
      </c>
      <c r="BC9" s="17">
        <v>560</v>
      </c>
      <c r="BD9" s="17">
        <v>0</v>
      </c>
      <c r="BE9" s="17">
        <v>0</v>
      </c>
      <c r="BF9" s="17">
        <v>0</v>
      </c>
      <c r="BG9" s="23">
        <v>0</v>
      </c>
      <c r="BH9" s="44">
        <f t="shared" si="8"/>
        <v>15934</v>
      </c>
      <c r="BI9" s="44">
        <f t="shared" si="4"/>
        <v>60402</v>
      </c>
      <c r="BJ9" s="49"/>
    </row>
    <row r="10" spans="1:62" s="6" customFormat="1" ht="24.75" customHeight="1">
      <c r="A10" s="26">
        <v>8</v>
      </c>
      <c r="B10" s="11">
        <v>6167</v>
      </c>
      <c r="C10" s="12" t="s">
        <v>108</v>
      </c>
      <c r="D10" s="46" t="s">
        <v>65</v>
      </c>
      <c r="E10" s="13">
        <v>8</v>
      </c>
      <c r="F10" s="13">
        <v>1</v>
      </c>
      <c r="G10" s="13">
        <v>1</v>
      </c>
      <c r="H10" s="14">
        <v>30</v>
      </c>
      <c r="I10" s="15">
        <v>74300</v>
      </c>
      <c r="J10" s="16">
        <v>0</v>
      </c>
      <c r="K10" s="14">
        <f t="shared" si="5"/>
        <v>12631</v>
      </c>
      <c r="L10" s="17">
        <v>1800</v>
      </c>
      <c r="M10" s="17">
        <f t="shared" si="6"/>
        <v>306</v>
      </c>
      <c r="N10" s="17">
        <v>0</v>
      </c>
      <c r="O10" s="14">
        <v>0</v>
      </c>
      <c r="P10" s="17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1000</v>
      </c>
      <c r="Y10" s="14">
        <v>0</v>
      </c>
      <c r="Z10" s="14">
        <v>0</v>
      </c>
      <c r="AA10" s="14">
        <v>0</v>
      </c>
      <c r="AB10" s="16">
        <v>0</v>
      </c>
      <c r="AC10" s="44">
        <f t="shared" si="7"/>
        <v>90037</v>
      </c>
      <c r="AD10" s="17">
        <v>6000</v>
      </c>
      <c r="AE10" s="54">
        <v>0</v>
      </c>
      <c r="AF10" s="19">
        <v>0</v>
      </c>
      <c r="AG10" s="17">
        <v>0</v>
      </c>
      <c r="AH10" s="17">
        <f t="shared" si="0"/>
        <v>0</v>
      </c>
      <c r="AI10" s="17">
        <f t="shared" si="1"/>
        <v>0</v>
      </c>
      <c r="AJ10" s="17">
        <v>0</v>
      </c>
      <c r="AK10" s="17">
        <v>0</v>
      </c>
      <c r="AL10" s="16">
        <v>0</v>
      </c>
      <c r="AM10" s="17">
        <v>0</v>
      </c>
      <c r="AN10" s="16">
        <v>0</v>
      </c>
      <c r="AO10" s="17">
        <v>0</v>
      </c>
      <c r="AP10" s="17">
        <v>0</v>
      </c>
      <c r="AQ10" s="19">
        <v>15000</v>
      </c>
      <c r="AR10" s="17">
        <v>0</v>
      </c>
      <c r="AS10" s="20" t="s">
        <v>69</v>
      </c>
      <c r="AT10" s="17">
        <v>0</v>
      </c>
      <c r="AU10" s="21">
        <f t="shared" si="2"/>
        <v>0</v>
      </c>
      <c r="AV10" s="17">
        <v>0</v>
      </c>
      <c r="AW10" s="16">
        <v>0</v>
      </c>
      <c r="AX10" s="17">
        <v>0</v>
      </c>
      <c r="AY10" s="16">
        <v>0</v>
      </c>
      <c r="AZ10" s="17">
        <v>60</v>
      </c>
      <c r="BA10" s="22">
        <f t="shared" si="3"/>
        <v>0</v>
      </c>
      <c r="BB10" s="17">
        <v>0</v>
      </c>
      <c r="BC10" s="17">
        <v>560</v>
      </c>
      <c r="BD10" s="17">
        <v>0</v>
      </c>
      <c r="BE10" s="17">
        <v>0</v>
      </c>
      <c r="BF10" s="17">
        <v>0</v>
      </c>
      <c r="BG10" s="23">
        <v>0</v>
      </c>
      <c r="BH10" s="44">
        <f t="shared" si="8"/>
        <v>21620</v>
      </c>
      <c r="BI10" s="44">
        <f t="shared" si="4"/>
        <v>68417</v>
      </c>
      <c r="BJ10" s="49"/>
    </row>
    <row r="11" spans="1:62" s="6" customFormat="1" ht="24.75" customHeight="1">
      <c r="A11" s="13">
        <v>9</v>
      </c>
      <c r="B11" s="11">
        <v>68292</v>
      </c>
      <c r="C11" s="12" t="s">
        <v>56</v>
      </c>
      <c r="D11" s="46" t="s">
        <v>66</v>
      </c>
      <c r="E11" s="13">
        <v>7</v>
      </c>
      <c r="F11" s="13">
        <v>1</v>
      </c>
      <c r="G11" s="13">
        <v>1</v>
      </c>
      <c r="H11" s="14">
        <v>30</v>
      </c>
      <c r="I11" s="15">
        <v>49000</v>
      </c>
      <c r="J11" s="16">
        <v>0</v>
      </c>
      <c r="K11" s="14">
        <f t="shared" si="5"/>
        <v>8330</v>
      </c>
      <c r="L11" s="17">
        <v>1800</v>
      </c>
      <c r="M11" s="17">
        <f t="shared" si="6"/>
        <v>306</v>
      </c>
      <c r="N11" s="17">
        <v>0</v>
      </c>
      <c r="O11" s="18">
        <f aca="true" t="shared" si="9" ref="O11:O18">ROUND((I11+K11)*10%,0)</f>
        <v>5733</v>
      </c>
      <c r="P11" s="17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1000</v>
      </c>
      <c r="Y11" s="14">
        <v>0</v>
      </c>
      <c r="Z11" s="14">
        <v>0</v>
      </c>
      <c r="AA11" s="14">
        <v>0</v>
      </c>
      <c r="AB11" s="16">
        <v>0</v>
      </c>
      <c r="AC11" s="44">
        <f t="shared" si="7"/>
        <v>66169</v>
      </c>
      <c r="AD11" s="17">
        <v>1000</v>
      </c>
      <c r="AE11" s="54">
        <v>0</v>
      </c>
      <c r="AF11" s="19">
        <v>0</v>
      </c>
      <c r="AG11" s="17">
        <v>0</v>
      </c>
      <c r="AH11" s="17">
        <f t="shared" si="0"/>
        <v>5733</v>
      </c>
      <c r="AI11" s="17">
        <f t="shared" si="1"/>
        <v>5733</v>
      </c>
      <c r="AJ11" s="17">
        <v>0</v>
      </c>
      <c r="AK11" s="17">
        <v>0</v>
      </c>
      <c r="AL11" s="16">
        <v>0</v>
      </c>
      <c r="AM11" s="17">
        <v>0</v>
      </c>
      <c r="AN11" s="16">
        <v>0</v>
      </c>
      <c r="AO11" s="17">
        <v>0</v>
      </c>
      <c r="AP11" s="17">
        <v>0</v>
      </c>
      <c r="AQ11" s="19">
        <v>0</v>
      </c>
      <c r="AR11" s="17">
        <v>0</v>
      </c>
      <c r="AS11" s="20" t="s">
        <v>69</v>
      </c>
      <c r="AT11" s="17">
        <v>0</v>
      </c>
      <c r="AU11" s="21">
        <f t="shared" si="2"/>
        <v>0</v>
      </c>
      <c r="AV11" s="17">
        <v>0</v>
      </c>
      <c r="AW11" s="16">
        <v>0</v>
      </c>
      <c r="AX11" s="17">
        <v>0</v>
      </c>
      <c r="AY11" s="16">
        <v>0</v>
      </c>
      <c r="AZ11" s="17">
        <v>60</v>
      </c>
      <c r="BA11" s="22">
        <f t="shared" si="3"/>
        <v>0</v>
      </c>
      <c r="BB11" s="17">
        <v>0</v>
      </c>
      <c r="BC11" s="17">
        <v>560</v>
      </c>
      <c r="BD11" s="17">
        <v>0</v>
      </c>
      <c r="BE11" s="17">
        <v>0</v>
      </c>
      <c r="BF11" s="17">
        <v>0</v>
      </c>
      <c r="BG11" s="23">
        <v>0</v>
      </c>
      <c r="BH11" s="44">
        <f t="shared" si="8"/>
        <v>13086</v>
      </c>
      <c r="BI11" s="44">
        <f t="shared" si="4"/>
        <v>53083</v>
      </c>
      <c r="BJ11" s="51"/>
    </row>
    <row r="12" spans="1:62" s="9" customFormat="1" ht="24.75" customHeight="1">
      <c r="A12" s="26">
        <v>10</v>
      </c>
      <c r="B12" s="25">
        <v>54812</v>
      </c>
      <c r="C12" s="12" t="s">
        <v>109</v>
      </c>
      <c r="D12" s="47" t="s">
        <v>92</v>
      </c>
      <c r="E12" s="35">
        <v>7</v>
      </c>
      <c r="F12" s="35">
        <v>1</v>
      </c>
      <c r="G12" s="35">
        <v>1</v>
      </c>
      <c r="H12" s="14">
        <v>30</v>
      </c>
      <c r="I12" s="36">
        <v>52000</v>
      </c>
      <c r="J12" s="8">
        <v>0</v>
      </c>
      <c r="K12" s="14">
        <f t="shared" si="5"/>
        <v>8840</v>
      </c>
      <c r="L12" s="23">
        <v>1800</v>
      </c>
      <c r="M12" s="17">
        <f t="shared" si="6"/>
        <v>306</v>
      </c>
      <c r="N12" s="23">
        <v>0</v>
      </c>
      <c r="O12" s="18">
        <f t="shared" si="9"/>
        <v>6084</v>
      </c>
      <c r="P12" s="23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1000</v>
      </c>
      <c r="Y12" s="37">
        <v>0</v>
      </c>
      <c r="Z12" s="37">
        <v>0</v>
      </c>
      <c r="AA12" s="37">
        <v>0</v>
      </c>
      <c r="AB12" s="8">
        <v>0</v>
      </c>
      <c r="AC12" s="43">
        <f>SUM(I12:AB12)</f>
        <v>70030</v>
      </c>
      <c r="AD12" s="17">
        <v>1000</v>
      </c>
      <c r="AE12" s="54">
        <v>0</v>
      </c>
      <c r="AF12" s="28">
        <v>0</v>
      </c>
      <c r="AG12" s="23">
        <v>0</v>
      </c>
      <c r="AH12" s="23">
        <f t="shared" si="0"/>
        <v>6084</v>
      </c>
      <c r="AI12" s="23">
        <f t="shared" si="1"/>
        <v>6084</v>
      </c>
      <c r="AJ12" s="23">
        <v>0</v>
      </c>
      <c r="AK12" s="23">
        <v>0</v>
      </c>
      <c r="AL12" s="8">
        <v>0</v>
      </c>
      <c r="AM12" s="23">
        <v>0</v>
      </c>
      <c r="AN12" s="8">
        <v>0</v>
      </c>
      <c r="AO12" s="17">
        <v>0</v>
      </c>
      <c r="AP12" s="23">
        <v>0</v>
      </c>
      <c r="AQ12" s="28">
        <v>0</v>
      </c>
      <c r="AR12" s="23">
        <v>0</v>
      </c>
      <c r="AS12" s="29" t="s">
        <v>69</v>
      </c>
      <c r="AT12" s="23">
        <v>0</v>
      </c>
      <c r="AU12" s="28">
        <f t="shared" si="2"/>
        <v>0</v>
      </c>
      <c r="AV12" s="23">
        <v>0</v>
      </c>
      <c r="AW12" s="8">
        <v>0</v>
      </c>
      <c r="AX12" s="23">
        <v>0</v>
      </c>
      <c r="AY12" s="8">
        <v>0</v>
      </c>
      <c r="AZ12" s="23">
        <v>60</v>
      </c>
      <c r="BA12" s="8">
        <f t="shared" si="3"/>
        <v>0</v>
      </c>
      <c r="BB12" s="23">
        <v>0</v>
      </c>
      <c r="BC12" s="17">
        <v>560</v>
      </c>
      <c r="BD12" s="23">
        <v>0</v>
      </c>
      <c r="BE12" s="23">
        <v>0</v>
      </c>
      <c r="BF12" s="23">
        <v>0</v>
      </c>
      <c r="BG12" s="23">
        <v>0</v>
      </c>
      <c r="BH12" s="43">
        <f>SUM(AD12:BG12)</f>
        <v>13788</v>
      </c>
      <c r="BI12" s="44">
        <f t="shared" si="4"/>
        <v>56242</v>
      </c>
      <c r="BJ12" s="50"/>
    </row>
    <row r="13" spans="1:62" s="9" customFormat="1" ht="24.75" customHeight="1">
      <c r="A13" s="13">
        <v>11</v>
      </c>
      <c r="B13" s="25">
        <v>49549</v>
      </c>
      <c r="C13" s="12" t="s">
        <v>110</v>
      </c>
      <c r="D13" s="47" t="s">
        <v>93</v>
      </c>
      <c r="E13" s="35">
        <v>7</v>
      </c>
      <c r="F13" s="35">
        <v>1</v>
      </c>
      <c r="G13" s="35">
        <v>1</v>
      </c>
      <c r="H13" s="14">
        <v>30</v>
      </c>
      <c r="I13" s="36">
        <v>49000</v>
      </c>
      <c r="J13" s="8">
        <v>0</v>
      </c>
      <c r="K13" s="14">
        <f t="shared" si="5"/>
        <v>8330</v>
      </c>
      <c r="L13" s="23">
        <v>1800</v>
      </c>
      <c r="M13" s="17">
        <f t="shared" si="6"/>
        <v>306</v>
      </c>
      <c r="N13" s="23">
        <f>ROUND(I13*8%,0)</f>
        <v>3920</v>
      </c>
      <c r="O13" s="18">
        <f t="shared" si="9"/>
        <v>5733</v>
      </c>
      <c r="P13" s="23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1000</v>
      </c>
      <c r="Y13" s="37">
        <v>0</v>
      </c>
      <c r="Z13" s="37">
        <v>0</v>
      </c>
      <c r="AA13" s="37">
        <v>0</v>
      </c>
      <c r="AB13" s="8">
        <v>0</v>
      </c>
      <c r="AC13" s="43">
        <f>SUM(I13:AB13)</f>
        <v>70089</v>
      </c>
      <c r="AD13" s="17">
        <v>1000</v>
      </c>
      <c r="AE13" s="54">
        <v>0</v>
      </c>
      <c r="AF13" s="28">
        <v>0</v>
      </c>
      <c r="AG13" s="23">
        <v>0</v>
      </c>
      <c r="AH13" s="23">
        <f t="shared" si="0"/>
        <v>5733</v>
      </c>
      <c r="AI13" s="23">
        <f t="shared" si="1"/>
        <v>5733</v>
      </c>
      <c r="AJ13" s="23">
        <v>0</v>
      </c>
      <c r="AK13" s="23">
        <v>0</v>
      </c>
      <c r="AL13" s="8">
        <v>0</v>
      </c>
      <c r="AM13" s="23">
        <v>0</v>
      </c>
      <c r="AN13" s="8">
        <v>0</v>
      </c>
      <c r="AO13" s="17">
        <v>0</v>
      </c>
      <c r="AP13" s="23">
        <v>0</v>
      </c>
      <c r="AQ13" s="28">
        <v>0</v>
      </c>
      <c r="AR13" s="23">
        <v>0</v>
      </c>
      <c r="AS13" s="29" t="s">
        <v>69</v>
      </c>
      <c r="AT13" s="23">
        <v>0</v>
      </c>
      <c r="AU13" s="28">
        <f t="shared" si="2"/>
        <v>0</v>
      </c>
      <c r="AV13" s="23">
        <v>0</v>
      </c>
      <c r="AW13" s="8">
        <v>0</v>
      </c>
      <c r="AX13" s="23">
        <v>0</v>
      </c>
      <c r="AY13" s="8">
        <v>0</v>
      </c>
      <c r="AZ13" s="23">
        <v>60</v>
      </c>
      <c r="BA13" s="8">
        <f t="shared" si="3"/>
        <v>0</v>
      </c>
      <c r="BB13" s="23">
        <v>0</v>
      </c>
      <c r="BC13" s="23">
        <v>0</v>
      </c>
      <c r="BD13" s="23">
        <v>0</v>
      </c>
      <c r="BE13" s="23">
        <v>0</v>
      </c>
      <c r="BF13" s="23">
        <v>0</v>
      </c>
      <c r="BG13" s="23">
        <v>0</v>
      </c>
      <c r="BH13" s="43">
        <f>SUM(AD13:BG13)</f>
        <v>12526</v>
      </c>
      <c r="BI13" s="43">
        <f t="shared" si="4"/>
        <v>57563</v>
      </c>
      <c r="BJ13" s="50"/>
    </row>
    <row r="14" spans="1:62" s="9" customFormat="1" ht="24.75" customHeight="1">
      <c r="A14" s="26">
        <v>12</v>
      </c>
      <c r="B14" s="25">
        <v>77168</v>
      </c>
      <c r="C14" s="12" t="s">
        <v>97</v>
      </c>
      <c r="D14" s="47" t="s">
        <v>94</v>
      </c>
      <c r="E14" s="35">
        <v>7</v>
      </c>
      <c r="F14" s="35">
        <v>1</v>
      </c>
      <c r="G14" s="35">
        <v>1</v>
      </c>
      <c r="H14" s="14">
        <v>30</v>
      </c>
      <c r="I14" s="36">
        <v>46200</v>
      </c>
      <c r="J14" s="8">
        <v>0</v>
      </c>
      <c r="K14" s="14">
        <f t="shared" si="5"/>
        <v>7854</v>
      </c>
      <c r="L14" s="23">
        <v>1800</v>
      </c>
      <c r="M14" s="17">
        <f t="shared" si="6"/>
        <v>306</v>
      </c>
      <c r="N14" s="23">
        <v>0</v>
      </c>
      <c r="O14" s="18">
        <f>ROUND((I14+K14)*10%,0)</f>
        <v>5405</v>
      </c>
      <c r="P14" s="23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1000</v>
      </c>
      <c r="Y14" s="37">
        <v>0</v>
      </c>
      <c r="Z14" s="37">
        <v>0</v>
      </c>
      <c r="AA14" s="37">
        <v>0</v>
      </c>
      <c r="AB14" s="8">
        <v>0</v>
      </c>
      <c r="AC14" s="43">
        <f>SUM(I14:AB14)</f>
        <v>62565</v>
      </c>
      <c r="AD14" s="17">
        <v>1000</v>
      </c>
      <c r="AE14" s="54">
        <v>0</v>
      </c>
      <c r="AF14" s="28">
        <v>0</v>
      </c>
      <c r="AG14" s="23">
        <v>0</v>
      </c>
      <c r="AH14" s="23">
        <f t="shared" si="0"/>
        <v>5405</v>
      </c>
      <c r="AI14" s="23">
        <f t="shared" si="1"/>
        <v>5405</v>
      </c>
      <c r="AJ14" s="23">
        <v>0</v>
      </c>
      <c r="AK14" s="23">
        <v>0</v>
      </c>
      <c r="AL14" s="8">
        <v>0</v>
      </c>
      <c r="AM14" s="23">
        <v>0</v>
      </c>
      <c r="AN14" s="8">
        <v>0</v>
      </c>
      <c r="AO14" s="17">
        <v>0</v>
      </c>
      <c r="AP14" s="23">
        <v>0</v>
      </c>
      <c r="AQ14" s="28">
        <v>0</v>
      </c>
      <c r="AR14" s="23">
        <v>0</v>
      </c>
      <c r="AS14" s="29" t="s">
        <v>69</v>
      </c>
      <c r="AT14" s="23">
        <v>0</v>
      </c>
      <c r="AU14" s="28">
        <f t="shared" si="2"/>
        <v>0</v>
      </c>
      <c r="AV14" s="23">
        <v>0</v>
      </c>
      <c r="AW14" s="8">
        <v>0</v>
      </c>
      <c r="AX14" s="23">
        <v>0</v>
      </c>
      <c r="AY14" s="8">
        <v>0</v>
      </c>
      <c r="AZ14" s="23">
        <v>60</v>
      </c>
      <c r="BA14" s="8">
        <f t="shared" si="3"/>
        <v>0</v>
      </c>
      <c r="BB14" s="23">
        <v>0</v>
      </c>
      <c r="BC14" s="17">
        <v>560</v>
      </c>
      <c r="BD14" s="23">
        <v>0</v>
      </c>
      <c r="BE14" s="23">
        <v>0</v>
      </c>
      <c r="BF14" s="23">
        <v>0</v>
      </c>
      <c r="BG14" s="23">
        <v>0</v>
      </c>
      <c r="BH14" s="43">
        <f>SUM(AD14:BG14)</f>
        <v>12430</v>
      </c>
      <c r="BI14" s="43">
        <f t="shared" si="4"/>
        <v>50135</v>
      </c>
      <c r="BJ14" s="50"/>
    </row>
    <row r="15" spans="1:62" s="9" customFormat="1" ht="24.75" customHeight="1">
      <c r="A15" s="13">
        <v>13</v>
      </c>
      <c r="B15" s="25">
        <v>77167</v>
      </c>
      <c r="C15" s="12" t="s">
        <v>96</v>
      </c>
      <c r="D15" s="47" t="s">
        <v>95</v>
      </c>
      <c r="E15" s="35">
        <v>7</v>
      </c>
      <c r="F15" s="35">
        <v>1</v>
      </c>
      <c r="G15" s="35">
        <v>1</v>
      </c>
      <c r="H15" s="14">
        <v>30</v>
      </c>
      <c r="I15" s="36">
        <v>46200</v>
      </c>
      <c r="J15" s="8">
        <v>0</v>
      </c>
      <c r="K15" s="14">
        <f t="shared" si="5"/>
        <v>7854</v>
      </c>
      <c r="L15" s="23">
        <v>1800</v>
      </c>
      <c r="M15" s="17">
        <f t="shared" si="6"/>
        <v>306</v>
      </c>
      <c r="N15" s="23">
        <v>0</v>
      </c>
      <c r="O15" s="18">
        <f>ROUND((I15+K15)*10%,0)</f>
        <v>5405</v>
      </c>
      <c r="P15" s="23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1000</v>
      </c>
      <c r="Y15" s="37">
        <v>0</v>
      </c>
      <c r="Z15" s="37">
        <v>0</v>
      </c>
      <c r="AA15" s="37">
        <v>0</v>
      </c>
      <c r="AB15" s="8">
        <v>0</v>
      </c>
      <c r="AC15" s="43">
        <f>SUM(I15:AB15)</f>
        <v>62565</v>
      </c>
      <c r="AD15" s="17">
        <v>1000</v>
      </c>
      <c r="AE15" s="54">
        <v>0</v>
      </c>
      <c r="AF15" s="28">
        <v>0</v>
      </c>
      <c r="AG15" s="23">
        <v>0</v>
      </c>
      <c r="AH15" s="23">
        <f t="shared" si="0"/>
        <v>5405</v>
      </c>
      <c r="AI15" s="23">
        <f t="shared" si="1"/>
        <v>5405</v>
      </c>
      <c r="AJ15" s="23">
        <v>0</v>
      </c>
      <c r="AK15" s="23">
        <v>0</v>
      </c>
      <c r="AL15" s="8">
        <v>0</v>
      </c>
      <c r="AM15" s="23">
        <v>0</v>
      </c>
      <c r="AN15" s="8">
        <v>0</v>
      </c>
      <c r="AO15" s="17">
        <v>0</v>
      </c>
      <c r="AP15" s="23">
        <v>0</v>
      </c>
      <c r="AQ15" s="28">
        <v>0</v>
      </c>
      <c r="AR15" s="23">
        <v>0</v>
      </c>
      <c r="AS15" s="29" t="s">
        <v>69</v>
      </c>
      <c r="AT15" s="23">
        <v>0</v>
      </c>
      <c r="AU15" s="28">
        <f t="shared" si="2"/>
        <v>0</v>
      </c>
      <c r="AV15" s="23">
        <v>0</v>
      </c>
      <c r="AW15" s="8">
        <v>0</v>
      </c>
      <c r="AX15" s="23">
        <v>0</v>
      </c>
      <c r="AY15" s="8">
        <v>0</v>
      </c>
      <c r="AZ15" s="23">
        <v>60</v>
      </c>
      <c r="BA15" s="8">
        <f t="shared" si="3"/>
        <v>0</v>
      </c>
      <c r="BB15" s="23">
        <v>0</v>
      </c>
      <c r="BC15" s="23">
        <v>370</v>
      </c>
      <c r="BD15" s="23">
        <v>0</v>
      </c>
      <c r="BE15" s="23">
        <v>0</v>
      </c>
      <c r="BF15" s="23">
        <v>0</v>
      </c>
      <c r="BG15" s="23">
        <v>0</v>
      </c>
      <c r="BH15" s="43">
        <f>SUM(AD15:BG15)</f>
        <v>12240</v>
      </c>
      <c r="BI15" s="43">
        <f t="shared" si="4"/>
        <v>50325</v>
      </c>
      <c r="BJ15" s="50"/>
    </row>
    <row r="16" spans="1:62" s="6" customFormat="1" ht="24.75" customHeight="1">
      <c r="A16" s="26">
        <v>14</v>
      </c>
      <c r="B16" s="11">
        <v>72045</v>
      </c>
      <c r="C16" s="12" t="s">
        <v>111</v>
      </c>
      <c r="D16" s="46" t="s">
        <v>67</v>
      </c>
      <c r="E16" s="13">
        <v>6</v>
      </c>
      <c r="F16" s="13">
        <v>6</v>
      </c>
      <c r="G16" s="13">
        <v>1</v>
      </c>
      <c r="H16" s="14">
        <v>30</v>
      </c>
      <c r="I16" s="15">
        <v>38700</v>
      </c>
      <c r="J16" s="16">
        <v>0</v>
      </c>
      <c r="K16" s="14">
        <f t="shared" si="5"/>
        <v>6579</v>
      </c>
      <c r="L16" s="17">
        <v>1800</v>
      </c>
      <c r="M16" s="17">
        <f t="shared" si="6"/>
        <v>306</v>
      </c>
      <c r="N16" s="17">
        <v>0</v>
      </c>
      <c r="O16" s="18">
        <f t="shared" si="9"/>
        <v>4528</v>
      </c>
      <c r="P16" s="17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1000</v>
      </c>
      <c r="Y16" s="14">
        <v>0</v>
      </c>
      <c r="Z16" s="14">
        <v>0</v>
      </c>
      <c r="AA16" s="14">
        <v>0</v>
      </c>
      <c r="AB16" s="16">
        <v>0</v>
      </c>
      <c r="AC16" s="44">
        <f t="shared" si="7"/>
        <v>52913</v>
      </c>
      <c r="AD16" s="17">
        <v>1000</v>
      </c>
      <c r="AE16" s="54">
        <v>0</v>
      </c>
      <c r="AF16" s="19">
        <v>0</v>
      </c>
      <c r="AG16" s="17">
        <v>0</v>
      </c>
      <c r="AH16" s="17">
        <f t="shared" si="0"/>
        <v>4528</v>
      </c>
      <c r="AI16" s="17">
        <f t="shared" si="1"/>
        <v>4528</v>
      </c>
      <c r="AJ16" s="17">
        <v>0</v>
      </c>
      <c r="AK16" s="17">
        <v>0</v>
      </c>
      <c r="AL16" s="16">
        <v>0</v>
      </c>
      <c r="AM16" s="17">
        <v>0</v>
      </c>
      <c r="AN16" s="16">
        <v>0</v>
      </c>
      <c r="AO16" s="17">
        <v>0</v>
      </c>
      <c r="AP16" s="17">
        <v>0</v>
      </c>
      <c r="AQ16" s="19">
        <v>0</v>
      </c>
      <c r="AR16" s="17">
        <v>0</v>
      </c>
      <c r="AS16" s="20" t="s">
        <v>69</v>
      </c>
      <c r="AT16" s="17">
        <v>0</v>
      </c>
      <c r="AU16" s="21">
        <f t="shared" si="2"/>
        <v>0</v>
      </c>
      <c r="AV16" s="17">
        <v>0</v>
      </c>
      <c r="AW16" s="16">
        <v>0</v>
      </c>
      <c r="AX16" s="17">
        <v>0</v>
      </c>
      <c r="AY16" s="16">
        <v>0</v>
      </c>
      <c r="AZ16" s="17">
        <v>60</v>
      </c>
      <c r="BA16" s="22">
        <f t="shared" si="3"/>
        <v>0</v>
      </c>
      <c r="BB16" s="17">
        <v>0</v>
      </c>
      <c r="BC16" s="17">
        <v>370</v>
      </c>
      <c r="BD16" s="17">
        <v>0</v>
      </c>
      <c r="BE16" s="17">
        <v>0</v>
      </c>
      <c r="BF16" s="17">
        <v>0</v>
      </c>
      <c r="BG16" s="23">
        <v>0</v>
      </c>
      <c r="BH16" s="44">
        <f t="shared" si="8"/>
        <v>10486</v>
      </c>
      <c r="BI16" s="44">
        <f t="shared" si="4"/>
        <v>42427</v>
      </c>
      <c r="BJ16" s="51"/>
    </row>
    <row r="17" spans="1:62" s="6" customFormat="1" ht="28.5" customHeight="1">
      <c r="A17" s="13">
        <v>15</v>
      </c>
      <c r="B17" s="11">
        <v>72044</v>
      </c>
      <c r="C17" s="12" t="s">
        <v>57</v>
      </c>
      <c r="D17" s="46" t="s">
        <v>67</v>
      </c>
      <c r="E17" s="13">
        <v>6</v>
      </c>
      <c r="F17" s="13">
        <v>6</v>
      </c>
      <c r="G17" s="13">
        <v>1</v>
      </c>
      <c r="H17" s="14">
        <v>30</v>
      </c>
      <c r="I17" s="24">
        <v>38700</v>
      </c>
      <c r="J17" s="16">
        <v>0</v>
      </c>
      <c r="K17" s="14">
        <f t="shared" si="5"/>
        <v>6579</v>
      </c>
      <c r="L17" s="17">
        <v>1800</v>
      </c>
      <c r="M17" s="17">
        <f t="shared" si="6"/>
        <v>306</v>
      </c>
      <c r="N17" s="17">
        <v>0</v>
      </c>
      <c r="O17" s="18">
        <f t="shared" si="9"/>
        <v>4528</v>
      </c>
      <c r="P17" s="17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1000</v>
      </c>
      <c r="Y17" s="14">
        <v>0</v>
      </c>
      <c r="Z17" s="14">
        <v>0</v>
      </c>
      <c r="AA17" s="14">
        <v>0</v>
      </c>
      <c r="AB17" s="16">
        <v>0</v>
      </c>
      <c r="AC17" s="44">
        <f t="shared" si="7"/>
        <v>52913</v>
      </c>
      <c r="AD17" s="17">
        <v>1000</v>
      </c>
      <c r="AE17" s="54">
        <v>0</v>
      </c>
      <c r="AF17" s="19">
        <v>0</v>
      </c>
      <c r="AG17" s="17">
        <v>0</v>
      </c>
      <c r="AH17" s="17">
        <f t="shared" si="0"/>
        <v>4528</v>
      </c>
      <c r="AI17" s="17">
        <f t="shared" si="1"/>
        <v>4528</v>
      </c>
      <c r="AJ17" s="17">
        <v>0</v>
      </c>
      <c r="AK17" s="17">
        <v>0</v>
      </c>
      <c r="AL17" s="16">
        <v>0</v>
      </c>
      <c r="AM17" s="17">
        <v>0</v>
      </c>
      <c r="AN17" s="16">
        <v>0</v>
      </c>
      <c r="AO17" s="17">
        <v>0</v>
      </c>
      <c r="AP17" s="17">
        <v>0</v>
      </c>
      <c r="AQ17" s="19">
        <v>0</v>
      </c>
      <c r="AR17" s="17">
        <v>0</v>
      </c>
      <c r="AS17" s="20" t="s">
        <v>69</v>
      </c>
      <c r="AT17" s="17">
        <v>0</v>
      </c>
      <c r="AU17" s="21">
        <f t="shared" si="2"/>
        <v>0</v>
      </c>
      <c r="AV17" s="17">
        <v>0</v>
      </c>
      <c r="AW17" s="16">
        <v>0</v>
      </c>
      <c r="AX17" s="17">
        <v>0</v>
      </c>
      <c r="AY17" s="16">
        <v>0</v>
      </c>
      <c r="AZ17" s="17">
        <v>60</v>
      </c>
      <c r="BA17" s="22">
        <f t="shared" si="3"/>
        <v>0</v>
      </c>
      <c r="BB17" s="17">
        <v>0</v>
      </c>
      <c r="BC17" s="17">
        <v>370</v>
      </c>
      <c r="BD17" s="17">
        <v>0</v>
      </c>
      <c r="BE17" s="17">
        <v>0</v>
      </c>
      <c r="BF17" s="17">
        <v>0</v>
      </c>
      <c r="BG17" s="23">
        <v>0</v>
      </c>
      <c r="BH17" s="44">
        <f t="shared" si="8"/>
        <v>10486</v>
      </c>
      <c r="BI17" s="44">
        <f t="shared" si="4"/>
        <v>42427</v>
      </c>
      <c r="BJ17" s="50"/>
    </row>
    <row r="18" spans="1:62" s="6" customFormat="1" ht="24.75" customHeight="1">
      <c r="A18" s="26">
        <v>16</v>
      </c>
      <c r="B18" s="11">
        <v>73192</v>
      </c>
      <c r="C18" s="12" t="s">
        <v>58</v>
      </c>
      <c r="D18" s="46" t="s">
        <v>67</v>
      </c>
      <c r="E18" s="13">
        <v>6</v>
      </c>
      <c r="F18" s="13">
        <v>6</v>
      </c>
      <c r="G18" s="13">
        <v>1</v>
      </c>
      <c r="H18" s="14">
        <v>30</v>
      </c>
      <c r="I18" s="24">
        <v>38700</v>
      </c>
      <c r="J18" s="16">
        <v>0</v>
      </c>
      <c r="K18" s="14">
        <f t="shared" si="5"/>
        <v>6579</v>
      </c>
      <c r="L18" s="17">
        <v>0</v>
      </c>
      <c r="M18" s="17">
        <f t="shared" si="6"/>
        <v>0</v>
      </c>
      <c r="N18" s="17">
        <v>0</v>
      </c>
      <c r="O18" s="18">
        <f t="shared" si="9"/>
        <v>4528</v>
      </c>
      <c r="P18" s="17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6">
        <v>0</v>
      </c>
      <c r="AC18" s="44">
        <f t="shared" si="7"/>
        <v>49807</v>
      </c>
      <c r="AD18" s="17">
        <v>1000</v>
      </c>
      <c r="AE18" s="54">
        <v>0</v>
      </c>
      <c r="AF18" s="19">
        <v>0</v>
      </c>
      <c r="AG18" s="17">
        <v>0</v>
      </c>
      <c r="AH18" s="17">
        <f t="shared" si="0"/>
        <v>4528</v>
      </c>
      <c r="AI18" s="17">
        <f t="shared" si="1"/>
        <v>4528</v>
      </c>
      <c r="AJ18" s="17">
        <v>0</v>
      </c>
      <c r="AK18" s="17">
        <v>0</v>
      </c>
      <c r="AL18" s="16">
        <v>0</v>
      </c>
      <c r="AM18" s="17">
        <v>0</v>
      </c>
      <c r="AN18" s="16">
        <v>0</v>
      </c>
      <c r="AO18" s="17">
        <v>0</v>
      </c>
      <c r="AP18" s="17">
        <v>0</v>
      </c>
      <c r="AQ18" s="19">
        <v>0</v>
      </c>
      <c r="AR18" s="17">
        <v>0</v>
      </c>
      <c r="AS18" s="20" t="s">
        <v>69</v>
      </c>
      <c r="AT18" s="17">
        <v>0</v>
      </c>
      <c r="AU18" s="21">
        <f t="shared" si="2"/>
        <v>0</v>
      </c>
      <c r="AV18" s="17">
        <v>0</v>
      </c>
      <c r="AW18" s="16">
        <v>0</v>
      </c>
      <c r="AX18" s="17">
        <v>0</v>
      </c>
      <c r="AY18" s="16">
        <v>0</v>
      </c>
      <c r="AZ18" s="17">
        <v>60</v>
      </c>
      <c r="BA18" s="22">
        <f t="shared" si="3"/>
        <v>0</v>
      </c>
      <c r="BB18" s="23">
        <v>0</v>
      </c>
      <c r="BC18" s="17">
        <v>370</v>
      </c>
      <c r="BD18" s="17">
        <v>0</v>
      </c>
      <c r="BE18" s="17">
        <v>0</v>
      </c>
      <c r="BF18" s="17">
        <v>0</v>
      </c>
      <c r="BG18" s="23">
        <v>0</v>
      </c>
      <c r="BH18" s="44">
        <f t="shared" si="8"/>
        <v>10486</v>
      </c>
      <c r="BI18" s="44">
        <f t="shared" si="4"/>
        <v>39321</v>
      </c>
      <c r="BJ18" s="56"/>
    </row>
    <row r="19" spans="1:62" s="6" customFormat="1" ht="24.75" customHeight="1">
      <c r="A19" s="13">
        <v>17</v>
      </c>
      <c r="B19" s="11">
        <v>73706</v>
      </c>
      <c r="C19" s="12" t="s">
        <v>84</v>
      </c>
      <c r="D19" s="46" t="s">
        <v>85</v>
      </c>
      <c r="E19" s="13">
        <v>6</v>
      </c>
      <c r="F19" s="13">
        <v>1</v>
      </c>
      <c r="G19" s="13">
        <v>1</v>
      </c>
      <c r="H19" s="14">
        <v>30</v>
      </c>
      <c r="I19" s="15">
        <v>37600</v>
      </c>
      <c r="J19" s="16">
        <v>0</v>
      </c>
      <c r="K19" s="14">
        <f t="shared" si="5"/>
        <v>6392</v>
      </c>
      <c r="L19" s="17">
        <v>1800</v>
      </c>
      <c r="M19" s="17">
        <f t="shared" si="6"/>
        <v>306</v>
      </c>
      <c r="N19" s="17">
        <v>0</v>
      </c>
      <c r="O19" s="18">
        <f>ROUND((I19+K19)*10%,0)</f>
        <v>4399</v>
      </c>
      <c r="P19" s="17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1000</v>
      </c>
      <c r="Y19" s="14">
        <v>0</v>
      </c>
      <c r="Z19" s="14">
        <v>0</v>
      </c>
      <c r="AA19" s="14">
        <v>0</v>
      </c>
      <c r="AB19" s="16">
        <v>0</v>
      </c>
      <c r="AC19" s="44">
        <f t="shared" si="7"/>
        <v>51497</v>
      </c>
      <c r="AD19" s="17">
        <v>1000</v>
      </c>
      <c r="AE19" s="54">
        <v>0</v>
      </c>
      <c r="AF19" s="19">
        <v>0</v>
      </c>
      <c r="AG19" s="17">
        <v>0</v>
      </c>
      <c r="AH19" s="17">
        <f t="shared" si="0"/>
        <v>4399</v>
      </c>
      <c r="AI19" s="17">
        <f t="shared" si="1"/>
        <v>4399</v>
      </c>
      <c r="AJ19" s="17">
        <v>0</v>
      </c>
      <c r="AK19" s="17">
        <v>0</v>
      </c>
      <c r="AL19" s="16">
        <v>0</v>
      </c>
      <c r="AM19" s="17">
        <v>0</v>
      </c>
      <c r="AN19" s="16">
        <v>0</v>
      </c>
      <c r="AO19" s="17">
        <v>0</v>
      </c>
      <c r="AP19" s="17">
        <v>0</v>
      </c>
      <c r="AQ19" s="19">
        <v>0</v>
      </c>
      <c r="AR19" s="17">
        <v>0</v>
      </c>
      <c r="AS19" s="20" t="s">
        <v>69</v>
      </c>
      <c r="AT19" s="17">
        <v>0</v>
      </c>
      <c r="AU19" s="21">
        <f t="shared" si="2"/>
        <v>0</v>
      </c>
      <c r="AV19" s="17">
        <v>0</v>
      </c>
      <c r="AW19" s="16">
        <v>0</v>
      </c>
      <c r="AX19" s="17">
        <v>0</v>
      </c>
      <c r="AY19" s="16">
        <v>0</v>
      </c>
      <c r="AZ19" s="17">
        <v>60</v>
      </c>
      <c r="BA19" s="22">
        <f t="shared" si="3"/>
        <v>0</v>
      </c>
      <c r="BB19" s="17">
        <v>0</v>
      </c>
      <c r="BC19" s="17">
        <v>560</v>
      </c>
      <c r="BD19" s="17">
        <v>0</v>
      </c>
      <c r="BE19" s="17">
        <v>0</v>
      </c>
      <c r="BF19" s="17">
        <v>0</v>
      </c>
      <c r="BG19" s="23">
        <v>0</v>
      </c>
      <c r="BH19" s="44">
        <f t="shared" si="8"/>
        <v>10418</v>
      </c>
      <c r="BI19" s="44">
        <f t="shared" si="4"/>
        <v>41079</v>
      </c>
      <c r="BJ19" s="51"/>
    </row>
    <row r="20" spans="1:62" s="9" customFormat="1" ht="24.75" customHeight="1">
      <c r="A20" s="26">
        <v>18</v>
      </c>
      <c r="B20" s="25">
        <v>83623</v>
      </c>
      <c r="C20" s="12" t="s">
        <v>100</v>
      </c>
      <c r="D20" s="47" t="s">
        <v>101</v>
      </c>
      <c r="E20" s="26">
        <v>2</v>
      </c>
      <c r="F20" s="26">
        <v>1</v>
      </c>
      <c r="G20" s="26">
        <v>1</v>
      </c>
      <c r="H20" s="14">
        <v>30</v>
      </c>
      <c r="I20" s="24">
        <v>20500</v>
      </c>
      <c r="J20" s="27">
        <v>0</v>
      </c>
      <c r="K20" s="18">
        <f>ROUND(I20*17%,0)</f>
        <v>3485</v>
      </c>
      <c r="L20" s="23">
        <v>900</v>
      </c>
      <c r="M20" s="23">
        <f>ROUND(L20*17%,0)</f>
        <v>153</v>
      </c>
      <c r="N20" s="23">
        <v>0</v>
      </c>
      <c r="O20" s="18">
        <f>ROUND((I20+K20)*10%,0)</f>
        <v>2399</v>
      </c>
      <c r="P20" s="23">
        <v>0</v>
      </c>
      <c r="Q20" s="55">
        <v>700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1000</v>
      </c>
      <c r="Y20" s="18">
        <v>0</v>
      </c>
      <c r="Z20" s="18">
        <v>0</v>
      </c>
      <c r="AA20" s="18">
        <v>0</v>
      </c>
      <c r="AB20" s="27">
        <v>0</v>
      </c>
      <c r="AC20" s="43">
        <f>SUM(I20:AB20)</f>
        <v>29137</v>
      </c>
      <c r="AD20" s="17">
        <v>0</v>
      </c>
      <c r="AE20" s="54">
        <v>0</v>
      </c>
      <c r="AF20" s="28">
        <v>0</v>
      </c>
      <c r="AG20" s="23">
        <v>0</v>
      </c>
      <c r="AH20" s="23">
        <f>O20</f>
        <v>2399</v>
      </c>
      <c r="AI20" s="23">
        <f>O20</f>
        <v>2399</v>
      </c>
      <c r="AJ20" s="23">
        <v>0</v>
      </c>
      <c r="AK20" s="23">
        <v>0</v>
      </c>
      <c r="AL20" s="27">
        <v>0</v>
      </c>
      <c r="AM20" s="23">
        <v>0</v>
      </c>
      <c r="AN20" s="27">
        <v>0</v>
      </c>
      <c r="AO20" s="17">
        <v>0</v>
      </c>
      <c r="AP20" s="23">
        <v>0</v>
      </c>
      <c r="AQ20" s="28">
        <v>0</v>
      </c>
      <c r="AR20" s="23">
        <v>0</v>
      </c>
      <c r="AS20" s="29" t="s">
        <v>69</v>
      </c>
      <c r="AT20" s="23">
        <v>0</v>
      </c>
      <c r="AU20" s="30">
        <f>P20</f>
        <v>0</v>
      </c>
      <c r="AV20" s="23">
        <v>0</v>
      </c>
      <c r="AW20" s="27">
        <v>0</v>
      </c>
      <c r="AX20" s="23">
        <v>0</v>
      </c>
      <c r="AY20" s="27">
        <v>0</v>
      </c>
      <c r="AZ20" s="23">
        <v>0</v>
      </c>
      <c r="BA20" s="31">
        <f>Z20</f>
        <v>0</v>
      </c>
      <c r="BB20" s="23">
        <v>0</v>
      </c>
      <c r="BC20" s="23">
        <v>180</v>
      </c>
      <c r="BD20" s="23">
        <v>0</v>
      </c>
      <c r="BE20" s="23">
        <v>0</v>
      </c>
      <c r="BF20" s="23">
        <v>0</v>
      </c>
      <c r="BG20" s="23">
        <v>0</v>
      </c>
      <c r="BH20" s="43">
        <f>SUM(AD20:BG20)</f>
        <v>4978</v>
      </c>
      <c r="BI20" s="43">
        <f>SUM(AC20-BH20)</f>
        <v>24159</v>
      </c>
      <c r="BJ20" s="53"/>
    </row>
    <row r="21" spans="1:62" s="6" customFormat="1" ht="24.75" customHeight="1">
      <c r="A21" s="13">
        <v>19</v>
      </c>
      <c r="B21" s="11">
        <v>6591</v>
      </c>
      <c r="C21" s="12" t="s">
        <v>59</v>
      </c>
      <c r="D21" s="46" t="s">
        <v>68</v>
      </c>
      <c r="E21" s="13">
        <v>4</v>
      </c>
      <c r="F21" s="13">
        <v>6</v>
      </c>
      <c r="G21" s="13">
        <v>4</v>
      </c>
      <c r="H21" s="14">
        <v>30</v>
      </c>
      <c r="I21" s="15">
        <v>39800</v>
      </c>
      <c r="J21" s="16">
        <v>0</v>
      </c>
      <c r="K21" s="14">
        <f t="shared" si="5"/>
        <v>6766</v>
      </c>
      <c r="L21" s="17">
        <v>1800</v>
      </c>
      <c r="M21" s="17">
        <f t="shared" si="6"/>
        <v>306</v>
      </c>
      <c r="N21" s="17">
        <v>0</v>
      </c>
      <c r="O21" s="14">
        <v>0</v>
      </c>
      <c r="P21" s="17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1000</v>
      </c>
      <c r="Y21" s="14">
        <v>0</v>
      </c>
      <c r="Z21" s="14">
        <v>0</v>
      </c>
      <c r="AA21" s="14">
        <v>0</v>
      </c>
      <c r="AB21" s="16">
        <v>0</v>
      </c>
      <c r="AC21" s="44">
        <f t="shared" si="7"/>
        <v>49672</v>
      </c>
      <c r="AD21" s="17">
        <v>0</v>
      </c>
      <c r="AE21" s="54">
        <v>0</v>
      </c>
      <c r="AF21" s="38">
        <v>53</v>
      </c>
      <c r="AG21" s="39">
        <v>5</v>
      </c>
      <c r="AH21" s="17">
        <f t="shared" si="0"/>
        <v>0</v>
      </c>
      <c r="AI21" s="17">
        <f t="shared" si="1"/>
        <v>0</v>
      </c>
      <c r="AJ21" s="17">
        <v>0</v>
      </c>
      <c r="AK21" s="17">
        <v>0</v>
      </c>
      <c r="AL21" s="16">
        <v>0</v>
      </c>
      <c r="AM21" s="17">
        <v>0</v>
      </c>
      <c r="AN21" s="16">
        <v>0</v>
      </c>
      <c r="AO21" s="17">
        <v>0</v>
      </c>
      <c r="AP21" s="17">
        <v>0</v>
      </c>
      <c r="AQ21" s="19">
        <v>12000</v>
      </c>
      <c r="AR21" s="17">
        <v>0</v>
      </c>
      <c r="AS21" s="20" t="s">
        <v>69</v>
      </c>
      <c r="AT21" s="17">
        <v>0</v>
      </c>
      <c r="AU21" s="21">
        <f t="shared" si="2"/>
        <v>0</v>
      </c>
      <c r="AV21" s="17">
        <v>0</v>
      </c>
      <c r="AW21" s="16">
        <v>0</v>
      </c>
      <c r="AX21" s="17">
        <v>0</v>
      </c>
      <c r="AY21" s="16">
        <v>0</v>
      </c>
      <c r="AZ21" s="17">
        <v>30</v>
      </c>
      <c r="BA21" s="22">
        <f t="shared" si="3"/>
        <v>0</v>
      </c>
      <c r="BB21" s="17">
        <v>0</v>
      </c>
      <c r="BC21" s="17">
        <v>0</v>
      </c>
      <c r="BD21" s="17">
        <v>0</v>
      </c>
      <c r="BE21" s="17">
        <v>0</v>
      </c>
      <c r="BF21" s="17">
        <v>0</v>
      </c>
      <c r="BG21" s="23">
        <v>0</v>
      </c>
      <c r="BH21" s="44">
        <f t="shared" si="8"/>
        <v>12088</v>
      </c>
      <c r="BI21" s="44">
        <f t="shared" si="4"/>
        <v>37584</v>
      </c>
      <c r="BJ21" s="49"/>
    </row>
    <row r="22" spans="1:62" s="6" customFormat="1" ht="24.75" customHeight="1">
      <c r="A22" s="26">
        <v>20</v>
      </c>
      <c r="B22" s="11">
        <v>6588</v>
      </c>
      <c r="C22" s="12" t="s">
        <v>60</v>
      </c>
      <c r="D22" s="46" t="s">
        <v>68</v>
      </c>
      <c r="E22" s="13">
        <v>3</v>
      </c>
      <c r="F22" s="13">
        <v>6</v>
      </c>
      <c r="G22" s="13">
        <v>4</v>
      </c>
      <c r="H22" s="14">
        <v>30</v>
      </c>
      <c r="I22" s="15">
        <v>34000</v>
      </c>
      <c r="J22" s="16">
        <v>0</v>
      </c>
      <c r="K22" s="14">
        <f t="shared" si="5"/>
        <v>5780</v>
      </c>
      <c r="L22" s="17">
        <v>1800</v>
      </c>
      <c r="M22" s="17">
        <f t="shared" si="6"/>
        <v>306</v>
      </c>
      <c r="N22" s="17">
        <v>0</v>
      </c>
      <c r="O22" s="14">
        <v>0</v>
      </c>
      <c r="P22" s="17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1000</v>
      </c>
      <c r="Y22" s="14">
        <v>0</v>
      </c>
      <c r="Z22" s="14">
        <v>0</v>
      </c>
      <c r="AA22" s="14">
        <v>0</v>
      </c>
      <c r="AB22" s="16">
        <v>0</v>
      </c>
      <c r="AC22" s="44">
        <f t="shared" si="7"/>
        <v>42886</v>
      </c>
      <c r="AD22" s="17">
        <v>0</v>
      </c>
      <c r="AE22" s="54">
        <v>0</v>
      </c>
      <c r="AF22" s="19">
        <v>0</v>
      </c>
      <c r="AG22" s="17">
        <v>0</v>
      </c>
      <c r="AH22" s="17">
        <f t="shared" si="0"/>
        <v>0</v>
      </c>
      <c r="AI22" s="17">
        <f t="shared" si="1"/>
        <v>0</v>
      </c>
      <c r="AJ22" s="17">
        <v>0</v>
      </c>
      <c r="AK22" s="17">
        <v>0</v>
      </c>
      <c r="AL22" s="16">
        <v>0</v>
      </c>
      <c r="AM22" s="17">
        <v>0</v>
      </c>
      <c r="AN22" s="16">
        <v>0</v>
      </c>
      <c r="AO22" s="17">
        <v>0</v>
      </c>
      <c r="AP22" s="17">
        <v>0</v>
      </c>
      <c r="AQ22" s="19">
        <v>12500</v>
      </c>
      <c r="AR22" s="17">
        <v>0</v>
      </c>
      <c r="AS22" s="20" t="s">
        <v>69</v>
      </c>
      <c r="AT22" s="17">
        <v>0</v>
      </c>
      <c r="AU22" s="21">
        <f t="shared" si="2"/>
        <v>0</v>
      </c>
      <c r="AV22" s="17">
        <v>0</v>
      </c>
      <c r="AW22" s="16">
        <v>0</v>
      </c>
      <c r="AX22" s="17">
        <v>0</v>
      </c>
      <c r="AY22" s="16">
        <v>0</v>
      </c>
      <c r="AZ22" s="17">
        <v>30</v>
      </c>
      <c r="BA22" s="22">
        <f t="shared" si="3"/>
        <v>0</v>
      </c>
      <c r="BB22" s="17">
        <v>0</v>
      </c>
      <c r="BC22" s="17">
        <v>370</v>
      </c>
      <c r="BD22" s="17">
        <v>0</v>
      </c>
      <c r="BE22" s="17">
        <v>0</v>
      </c>
      <c r="BF22" s="17">
        <v>0</v>
      </c>
      <c r="BG22" s="23">
        <v>0</v>
      </c>
      <c r="BH22" s="44">
        <f t="shared" si="8"/>
        <v>12900</v>
      </c>
      <c r="BI22" s="44">
        <f t="shared" si="4"/>
        <v>29986</v>
      </c>
      <c r="BJ22" s="52"/>
    </row>
    <row r="23" spans="1:62" s="6" customFormat="1" ht="24.75" customHeight="1">
      <c r="A23" s="13">
        <v>21</v>
      </c>
      <c r="B23" s="11">
        <v>30122</v>
      </c>
      <c r="C23" s="12" t="s">
        <v>61</v>
      </c>
      <c r="D23" s="46" t="s">
        <v>68</v>
      </c>
      <c r="E23" s="13">
        <v>3</v>
      </c>
      <c r="F23" s="13">
        <v>6</v>
      </c>
      <c r="G23" s="13">
        <v>4</v>
      </c>
      <c r="H23" s="14">
        <v>30</v>
      </c>
      <c r="I23" s="15">
        <v>36100</v>
      </c>
      <c r="J23" s="16">
        <v>0</v>
      </c>
      <c r="K23" s="14">
        <f t="shared" si="5"/>
        <v>6137</v>
      </c>
      <c r="L23" s="17">
        <v>1800</v>
      </c>
      <c r="M23" s="17">
        <f t="shared" si="6"/>
        <v>306</v>
      </c>
      <c r="N23" s="17">
        <f>ROUND(I23*8%,0)</f>
        <v>2888</v>
      </c>
      <c r="O23" s="14">
        <v>0</v>
      </c>
      <c r="P23" s="17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1000</v>
      </c>
      <c r="Y23" s="14">
        <v>0</v>
      </c>
      <c r="Z23" s="14">
        <v>0</v>
      </c>
      <c r="AA23" s="14">
        <v>0</v>
      </c>
      <c r="AB23" s="16">
        <v>0</v>
      </c>
      <c r="AC23" s="44">
        <f t="shared" si="7"/>
        <v>48231</v>
      </c>
      <c r="AD23" s="17">
        <v>0</v>
      </c>
      <c r="AE23" s="54">
        <v>0</v>
      </c>
      <c r="AF23" s="19">
        <v>0</v>
      </c>
      <c r="AG23" s="17">
        <v>0</v>
      </c>
      <c r="AH23" s="17">
        <f t="shared" si="0"/>
        <v>0</v>
      </c>
      <c r="AI23" s="17">
        <f t="shared" si="1"/>
        <v>0</v>
      </c>
      <c r="AJ23" s="17">
        <v>0</v>
      </c>
      <c r="AK23" s="17">
        <v>0</v>
      </c>
      <c r="AL23" s="16">
        <v>0</v>
      </c>
      <c r="AM23" s="17">
        <v>0</v>
      </c>
      <c r="AN23" s="16">
        <v>0</v>
      </c>
      <c r="AO23" s="17">
        <v>0</v>
      </c>
      <c r="AP23" s="17">
        <v>0</v>
      </c>
      <c r="AQ23" s="19">
        <v>17000</v>
      </c>
      <c r="AR23" s="17">
        <v>0</v>
      </c>
      <c r="AS23" s="20" t="s">
        <v>69</v>
      </c>
      <c r="AT23" s="17">
        <v>0</v>
      </c>
      <c r="AU23" s="21">
        <f t="shared" si="2"/>
        <v>0</v>
      </c>
      <c r="AV23" s="17">
        <v>0</v>
      </c>
      <c r="AW23" s="16">
        <v>0</v>
      </c>
      <c r="AX23" s="17">
        <v>0</v>
      </c>
      <c r="AY23" s="16">
        <v>0</v>
      </c>
      <c r="AZ23" s="17">
        <v>30</v>
      </c>
      <c r="BA23" s="22">
        <f t="shared" si="3"/>
        <v>0</v>
      </c>
      <c r="BB23" s="17">
        <v>0</v>
      </c>
      <c r="BC23" s="17">
        <v>0</v>
      </c>
      <c r="BD23" s="17">
        <v>0</v>
      </c>
      <c r="BE23" s="17">
        <v>0</v>
      </c>
      <c r="BF23" s="17">
        <v>0</v>
      </c>
      <c r="BG23" s="23">
        <v>0</v>
      </c>
      <c r="BH23" s="44">
        <f t="shared" si="8"/>
        <v>17030</v>
      </c>
      <c r="BI23" s="44">
        <f t="shared" si="4"/>
        <v>31201</v>
      </c>
      <c r="BJ23" s="49"/>
    </row>
    <row r="24" spans="1:62" s="6" customFormat="1" ht="24.75" customHeight="1">
      <c r="A24" s="26">
        <v>22</v>
      </c>
      <c r="B24" s="11">
        <v>6193</v>
      </c>
      <c r="C24" s="12" t="s">
        <v>102</v>
      </c>
      <c r="D24" s="46" t="s">
        <v>68</v>
      </c>
      <c r="E24" s="13">
        <v>3</v>
      </c>
      <c r="F24" s="13">
        <v>6</v>
      </c>
      <c r="G24" s="13">
        <v>4</v>
      </c>
      <c r="H24" s="14">
        <v>30</v>
      </c>
      <c r="I24" s="15">
        <v>36100</v>
      </c>
      <c r="J24" s="16">
        <v>0</v>
      </c>
      <c r="K24" s="14">
        <f t="shared" si="5"/>
        <v>6137</v>
      </c>
      <c r="L24" s="17">
        <v>1800</v>
      </c>
      <c r="M24" s="17">
        <f t="shared" si="6"/>
        <v>306</v>
      </c>
      <c r="N24" s="17">
        <v>0</v>
      </c>
      <c r="O24" s="14">
        <v>0</v>
      </c>
      <c r="P24" s="17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1000</v>
      </c>
      <c r="Y24" s="14">
        <v>0</v>
      </c>
      <c r="Z24" s="14">
        <v>0</v>
      </c>
      <c r="AA24" s="14">
        <v>0</v>
      </c>
      <c r="AB24" s="16">
        <v>0</v>
      </c>
      <c r="AC24" s="44">
        <f t="shared" si="7"/>
        <v>45343</v>
      </c>
      <c r="AD24" s="17">
        <v>0</v>
      </c>
      <c r="AE24" s="54">
        <v>0</v>
      </c>
      <c r="AF24" s="19">
        <v>0</v>
      </c>
      <c r="AG24" s="17">
        <v>0</v>
      </c>
      <c r="AH24" s="17">
        <f t="shared" si="0"/>
        <v>0</v>
      </c>
      <c r="AI24" s="17">
        <f t="shared" si="1"/>
        <v>0</v>
      </c>
      <c r="AJ24" s="17">
        <v>0</v>
      </c>
      <c r="AK24" s="17">
        <v>0</v>
      </c>
      <c r="AL24" s="16">
        <v>0</v>
      </c>
      <c r="AM24" s="17">
        <v>0</v>
      </c>
      <c r="AN24" s="16">
        <v>0</v>
      </c>
      <c r="AO24" s="17">
        <v>0</v>
      </c>
      <c r="AP24" s="17">
        <v>0</v>
      </c>
      <c r="AQ24" s="19">
        <v>12000</v>
      </c>
      <c r="AR24" s="17">
        <v>0</v>
      </c>
      <c r="AS24" s="20" t="s">
        <v>69</v>
      </c>
      <c r="AT24" s="17">
        <v>0</v>
      </c>
      <c r="AU24" s="21">
        <f t="shared" si="2"/>
        <v>0</v>
      </c>
      <c r="AV24" s="17">
        <v>0</v>
      </c>
      <c r="AW24" s="16">
        <v>0</v>
      </c>
      <c r="AX24" s="17">
        <v>0</v>
      </c>
      <c r="AY24" s="16">
        <v>0</v>
      </c>
      <c r="AZ24" s="17">
        <v>30</v>
      </c>
      <c r="BA24" s="22">
        <f t="shared" si="3"/>
        <v>0</v>
      </c>
      <c r="BB24" s="17">
        <v>0</v>
      </c>
      <c r="BC24" s="17">
        <v>370</v>
      </c>
      <c r="BD24" s="17">
        <v>0</v>
      </c>
      <c r="BE24" s="17">
        <v>0</v>
      </c>
      <c r="BF24" s="17">
        <v>0</v>
      </c>
      <c r="BG24" s="23">
        <v>0</v>
      </c>
      <c r="BH24" s="44">
        <f t="shared" si="8"/>
        <v>12400</v>
      </c>
      <c r="BI24" s="44">
        <f t="shared" si="4"/>
        <v>32943</v>
      </c>
      <c r="BJ24" s="49"/>
    </row>
    <row r="25" spans="1:62" s="45" customFormat="1" ht="24.75" customHeight="1">
      <c r="A25" s="40"/>
      <c r="B25" s="40"/>
      <c r="C25" s="41"/>
      <c r="D25" s="40"/>
      <c r="E25" s="40"/>
      <c r="F25" s="40"/>
      <c r="G25" s="40"/>
      <c r="H25" s="41"/>
      <c r="I25" s="42">
        <f aca="true" t="shared" si="10" ref="I25:AM25">SUM(I3:I24)</f>
        <v>1029800</v>
      </c>
      <c r="J25" s="42">
        <f t="shared" si="10"/>
        <v>0</v>
      </c>
      <c r="K25" s="42">
        <f t="shared" si="10"/>
        <v>175066</v>
      </c>
      <c r="L25" s="42">
        <f t="shared" si="10"/>
        <v>36900</v>
      </c>
      <c r="M25" s="42">
        <f t="shared" si="10"/>
        <v>6273</v>
      </c>
      <c r="N25" s="42">
        <f t="shared" si="10"/>
        <v>6808</v>
      </c>
      <c r="O25" s="42">
        <f t="shared" si="10"/>
        <v>87434</v>
      </c>
      <c r="P25" s="42">
        <f t="shared" si="10"/>
        <v>0</v>
      </c>
      <c r="Q25" s="42">
        <f t="shared" si="10"/>
        <v>700</v>
      </c>
      <c r="R25" s="42">
        <f t="shared" si="10"/>
        <v>0</v>
      </c>
      <c r="S25" s="42">
        <f t="shared" si="10"/>
        <v>0</v>
      </c>
      <c r="T25" s="42">
        <f t="shared" si="10"/>
        <v>0</v>
      </c>
      <c r="U25" s="42">
        <f t="shared" si="10"/>
        <v>0</v>
      </c>
      <c r="V25" s="42">
        <f t="shared" si="10"/>
        <v>0</v>
      </c>
      <c r="W25" s="42">
        <f t="shared" si="10"/>
        <v>0</v>
      </c>
      <c r="X25" s="57">
        <f t="shared" si="10"/>
        <v>21000</v>
      </c>
      <c r="Y25" s="42">
        <f t="shared" si="10"/>
        <v>0</v>
      </c>
      <c r="Z25" s="42">
        <f t="shared" si="10"/>
        <v>0</v>
      </c>
      <c r="AA25" s="42">
        <f t="shared" si="10"/>
        <v>0</v>
      </c>
      <c r="AB25" s="42">
        <f t="shared" si="10"/>
        <v>0</v>
      </c>
      <c r="AC25" s="42">
        <f t="shared" si="10"/>
        <v>1363981</v>
      </c>
      <c r="AD25" s="42">
        <f t="shared" si="10"/>
        <v>32500</v>
      </c>
      <c r="AE25" s="42">
        <f t="shared" si="10"/>
        <v>0</v>
      </c>
      <c r="AF25" s="42">
        <f t="shared" si="10"/>
        <v>171</v>
      </c>
      <c r="AG25" s="42">
        <f t="shared" si="10"/>
        <v>20</v>
      </c>
      <c r="AH25" s="42">
        <f t="shared" si="10"/>
        <v>87434</v>
      </c>
      <c r="AI25" s="42">
        <f t="shared" si="10"/>
        <v>87434</v>
      </c>
      <c r="AJ25" s="42">
        <f t="shared" si="10"/>
        <v>0</v>
      </c>
      <c r="AK25" s="42">
        <f t="shared" si="10"/>
        <v>0</v>
      </c>
      <c r="AL25" s="42">
        <f t="shared" si="10"/>
        <v>0</v>
      </c>
      <c r="AM25" s="42">
        <f t="shared" si="10"/>
        <v>0</v>
      </c>
      <c r="AN25" s="42">
        <f aca="true" t="shared" si="11" ref="AN25:BI25">SUM(AN3:AN24)</f>
        <v>0</v>
      </c>
      <c r="AO25" s="42">
        <f t="shared" si="11"/>
        <v>0</v>
      </c>
      <c r="AP25" s="42">
        <f t="shared" si="11"/>
        <v>0</v>
      </c>
      <c r="AQ25" s="42">
        <f t="shared" si="11"/>
        <v>82500</v>
      </c>
      <c r="AR25" s="42">
        <f t="shared" si="11"/>
        <v>0</v>
      </c>
      <c r="AS25" s="42">
        <f t="shared" si="11"/>
        <v>0</v>
      </c>
      <c r="AT25" s="42">
        <f t="shared" si="11"/>
        <v>0</v>
      </c>
      <c r="AU25" s="42">
        <f t="shared" si="11"/>
        <v>0</v>
      </c>
      <c r="AV25" s="42">
        <f t="shared" si="11"/>
        <v>0</v>
      </c>
      <c r="AW25" s="42">
        <f t="shared" si="11"/>
        <v>0</v>
      </c>
      <c r="AX25" s="42">
        <f t="shared" si="11"/>
        <v>0</v>
      </c>
      <c r="AY25" s="42">
        <f t="shared" si="11"/>
        <v>0</v>
      </c>
      <c r="AZ25" s="42">
        <f t="shared" si="11"/>
        <v>1140</v>
      </c>
      <c r="BA25" s="42">
        <f t="shared" si="11"/>
        <v>0</v>
      </c>
      <c r="BB25" s="42">
        <f t="shared" si="11"/>
        <v>0</v>
      </c>
      <c r="BC25" s="42">
        <f t="shared" si="11"/>
        <v>7800</v>
      </c>
      <c r="BD25" s="42">
        <f t="shared" si="11"/>
        <v>0</v>
      </c>
      <c r="BE25" s="42">
        <f t="shared" si="11"/>
        <v>0</v>
      </c>
      <c r="BF25" s="42">
        <f t="shared" si="11"/>
        <v>0</v>
      </c>
      <c r="BG25" s="43">
        <f t="shared" si="11"/>
        <v>0</v>
      </c>
      <c r="BH25" s="42">
        <f t="shared" si="11"/>
        <v>298999</v>
      </c>
      <c r="BI25" s="42">
        <f t="shared" si="11"/>
        <v>1064982</v>
      </c>
      <c r="BJ25" s="44"/>
    </row>
    <row r="26" ht="8.25" customHeight="1" thickBot="1"/>
    <row r="27" spans="1:61" ht="30.75" customHeight="1">
      <c r="A27" s="104" t="s">
        <v>103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71"/>
      <c r="O27" s="72"/>
      <c r="P27" s="71"/>
      <c r="Q27" s="71"/>
      <c r="R27" s="71"/>
      <c r="S27" s="71"/>
      <c r="T27" s="71"/>
      <c r="U27" s="71"/>
      <c r="V27" s="71"/>
      <c r="W27" s="71"/>
      <c r="X27" s="96" t="s">
        <v>114</v>
      </c>
      <c r="Y27" s="96"/>
      <c r="Z27" s="96"/>
      <c r="AA27" s="96"/>
      <c r="AB27" s="96"/>
      <c r="AG27" s="100" t="s">
        <v>72</v>
      </c>
      <c r="AH27" s="101"/>
      <c r="AI27" s="73">
        <f>AC25</f>
        <v>1363981</v>
      </c>
      <c r="AJ27" s="107" t="s">
        <v>79</v>
      </c>
      <c r="AK27" s="108"/>
      <c r="AL27" s="109"/>
      <c r="AM27" s="86">
        <f>BI25</f>
        <v>1064982</v>
      </c>
      <c r="AN27" s="87"/>
      <c r="AO27" s="90" t="s">
        <v>76</v>
      </c>
      <c r="AP27" s="91"/>
      <c r="AQ27" s="73">
        <f>AQ25</f>
        <v>82500</v>
      </c>
      <c r="AR27" s="7"/>
      <c r="AS27" s="7"/>
      <c r="AZ27" s="5"/>
      <c r="BC27" s="5"/>
      <c r="BH27" s="74"/>
      <c r="BI27" s="74"/>
    </row>
    <row r="28" spans="1:61" ht="14.25" customHeight="1">
      <c r="A28" s="75"/>
      <c r="B28" s="76"/>
      <c r="C28" s="80" t="s">
        <v>112</v>
      </c>
      <c r="D28" s="76"/>
      <c r="E28" s="75"/>
      <c r="F28" s="75"/>
      <c r="G28" s="75"/>
      <c r="H28" s="77"/>
      <c r="I28" s="71"/>
      <c r="J28" s="71"/>
      <c r="K28" s="72"/>
      <c r="L28" s="71"/>
      <c r="M28" s="71"/>
      <c r="N28" s="71"/>
      <c r="O28" s="72"/>
      <c r="P28" s="71"/>
      <c r="Q28" s="71"/>
      <c r="R28" s="71"/>
      <c r="S28" s="71"/>
      <c r="T28" s="71"/>
      <c r="U28" s="71"/>
      <c r="V28" s="71"/>
      <c r="W28" s="71"/>
      <c r="X28" s="98" t="s">
        <v>70</v>
      </c>
      <c r="Y28" s="98"/>
      <c r="Z28" s="98"/>
      <c r="AA28" s="98"/>
      <c r="AB28" s="98"/>
      <c r="AG28" s="102" t="s">
        <v>73</v>
      </c>
      <c r="AH28" s="103"/>
      <c r="AI28" s="78">
        <f>AD25</f>
        <v>32500</v>
      </c>
      <c r="AJ28" s="92" t="s">
        <v>83</v>
      </c>
      <c r="AK28" s="93"/>
      <c r="AL28" s="93"/>
      <c r="AM28" s="88">
        <f>AR25</f>
        <v>0</v>
      </c>
      <c r="AN28" s="89"/>
      <c r="AO28" s="94" t="s">
        <v>80</v>
      </c>
      <c r="AP28" s="95"/>
      <c r="AQ28" s="78">
        <f>AU25</f>
        <v>0</v>
      </c>
      <c r="AZ28" s="5"/>
      <c r="BC28" s="5"/>
      <c r="BE28" s="99" t="s">
        <v>70</v>
      </c>
      <c r="BF28" s="99"/>
      <c r="BG28" s="99"/>
      <c r="BH28" s="99"/>
      <c r="BI28" s="74"/>
    </row>
    <row r="29" spans="1:61" ht="13.5" customHeight="1">
      <c r="A29" s="75"/>
      <c r="B29" s="76"/>
      <c r="C29" s="77"/>
      <c r="D29" s="76"/>
      <c r="E29" s="81" t="s">
        <v>113</v>
      </c>
      <c r="F29" s="81"/>
      <c r="G29" s="81"/>
      <c r="H29" s="81"/>
      <c r="I29" s="81"/>
      <c r="J29" s="81"/>
      <c r="K29" s="72"/>
      <c r="L29" s="71"/>
      <c r="M29" s="71"/>
      <c r="N29" s="71"/>
      <c r="O29" s="72"/>
      <c r="P29" s="71"/>
      <c r="Q29" s="71"/>
      <c r="R29" s="71"/>
      <c r="S29" s="71"/>
      <c r="T29" s="71"/>
      <c r="U29" s="71"/>
      <c r="V29" s="71"/>
      <c r="W29" s="71"/>
      <c r="X29" s="72"/>
      <c r="Y29" s="71"/>
      <c r="Z29" s="71"/>
      <c r="AA29" s="71"/>
      <c r="AB29" s="71"/>
      <c r="AG29" s="102" t="s">
        <v>74</v>
      </c>
      <c r="AH29" s="103"/>
      <c r="AI29" s="78">
        <f>AH25</f>
        <v>87434</v>
      </c>
      <c r="AJ29" s="92" t="s">
        <v>77</v>
      </c>
      <c r="AK29" s="93"/>
      <c r="AL29" s="93"/>
      <c r="AM29" s="88">
        <f>AZ25</f>
        <v>1140</v>
      </c>
      <c r="AN29" s="89"/>
      <c r="AO29" s="94" t="s">
        <v>81</v>
      </c>
      <c r="AP29" s="95"/>
      <c r="AQ29" s="78">
        <f>BC25</f>
        <v>7800</v>
      </c>
      <c r="AZ29" s="5"/>
      <c r="BC29" s="5"/>
      <c r="BH29" s="74"/>
      <c r="BI29" s="74"/>
    </row>
    <row r="30" spans="1:61" ht="17.25" customHeight="1" thickBot="1">
      <c r="A30" s="75"/>
      <c r="B30" s="76"/>
      <c r="C30" s="77"/>
      <c r="D30" s="76"/>
      <c r="E30" s="75"/>
      <c r="F30" s="75"/>
      <c r="G30" s="75"/>
      <c r="H30" s="77"/>
      <c r="I30" s="71"/>
      <c r="J30" s="71"/>
      <c r="K30" s="72"/>
      <c r="L30" s="71"/>
      <c r="M30" s="71"/>
      <c r="N30" s="71"/>
      <c r="O30" s="72"/>
      <c r="P30" s="71"/>
      <c r="Q30" s="71"/>
      <c r="R30" s="71"/>
      <c r="S30" s="71"/>
      <c r="T30" s="71"/>
      <c r="U30" s="71"/>
      <c r="V30" s="71"/>
      <c r="W30" s="71"/>
      <c r="X30" s="72"/>
      <c r="Y30" s="71"/>
      <c r="Z30" s="71"/>
      <c r="AA30" s="71"/>
      <c r="AB30" s="71"/>
      <c r="AG30" s="105" t="s">
        <v>75</v>
      </c>
      <c r="AH30" s="106"/>
      <c r="AI30" s="79">
        <f>AI25</f>
        <v>87434</v>
      </c>
      <c r="AJ30" s="84" t="s">
        <v>78</v>
      </c>
      <c r="AK30" s="85"/>
      <c r="AL30" s="85"/>
      <c r="AM30" s="110">
        <f>BE25</f>
        <v>0</v>
      </c>
      <c r="AN30" s="111"/>
      <c r="AO30" s="82" t="s">
        <v>82</v>
      </c>
      <c r="AP30" s="83"/>
      <c r="AQ30" s="79">
        <f>AT25</f>
        <v>0</v>
      </c>
      <c r="AZ30" s="5"/>
      <c r="BC30" s="5"/>
      <c r="BH30" s="74"/>
      <c r="BI30" s="74"/>
    </row>
    <row r="31" ht="39.75" customHeight="1"/>
  </sheetData>
  <sheetProtection/>
  <mergeCells count="21">
    <mergeCell ref="AG30:AH30"/>
    <mergeCell ref="AJ27:AL27"/>
    <mergeCell ref="AJ29:AL29"/>
    <mergeCell ref="AM29:AN29"/>
    <mergeCell ref="AM30:AN30"/>
    <mergeCell ref="AG29:AH29"/>
    <mergeCell ref="X27:AB27"/>
    <mergeCell ref="A1:BJ1"/>
    <mergeCell ref="X28:AB28"/>
    <mergeCell ref="BE28:BH28"/>
    <mergeCell ref="AG27:AH27"/>
    <mergeCell ref="AG28:AH28"/>
    <mergeCell ref="A27:M27"/>
    <mergeCell ref="AO28:AP28"/>
    <mergeCell ref="AO30:AP30"/>
    <mergeCell ref="AJ30:AL30"/>
    <mergeCell ref="AM27:AN27"/>
    <mergeCell ref="AM28:AN28"/>
    <mergeCell ref="AO27:AP27"/>
    <mergeCell ref="AJ28:AL28"/>
    <mergeCell ref="AO29:AP29"/>
  </mergeCells>
  <printOptions/>
  <pageMargins left="0" right="0" top="0.25" bottom="0.5" header="0.3" footer="0.3"/>
  <pageSetup horizontalDpi="600" verticalDpi="600" orientation="landscape" paperSize="9" scale="68" r:id="rId1"/>
  <colBreaks count="1" manualBreakCount="1"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acer</cp:lastModifiedBy>
  <cp:lastPrinted>2019-12-27T07:14:37Z</cp:lastPrinted>
  <dcterms:created xsi:type="dcterms:W3CDTF">2018-02-15T11:23:43Z</dcterms:created>
  <dcterms:modified xsi:type="dcterms:W3CDTF">2021-08-18T08:21:01Z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c6fd49c3-d85d-411e-87fa-5afb7a74e919</vt:lpwstr>
  </property>
</Properties>
</file>